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4_PD Podkarpackie\"/>
    </mc:Choice>
  </mc:AlternateContent>
  <bookViews>
    <workbookView xWindow="0" yWindow="0" windowWidth="19320" windowHeight="8445" tabRatio="769"/>
  </bookViews>
  <sheets>
    <sheet name="Informacje ogólne" sheetId="2" r:id="rId1"/>
    <sheet name="Projekt RPO WPK.6.P.1 Prz OK" sheetId="40" r:id="rId2"/>
    <sheet name="Kryteria 9a RPO WPK.6.P.1" sheetId="22" r:id="rId3"/>
    <sheet name="Projekt RPO WPK.6.P.2 Tg OK" sheetId="41" r:id="rId4"/>
    <sheet name="Kryteria 9a RPO WPK.6.P.2" sheetId="27" r:id="rId5"/>
    <sheet name="Projekt RPO WPK.6.P.3 Kr OK" sheetId="39" r:id="rId6"/>
    <sheet name="Kryteria 9a RPO WPK.6.P.3" sheetId="29" r:id="rId7"/>
    <sheet name="Projekt RPO WPK.6.P.4 Rz1 OK" sheetId="37" r:id="rId8"/>
    <sheet name="Kryteria 9a RPO WPK.6.P.4" sheetId="31" r:id="rId9"/>
    <sheet name="Projekt RPO WPK.6.P.5 Rz2 OK" sheetId="43" r:id="rId10"/>
    <sheet name="Kryteria 9a RPO WPK.6.P.5" sheetId="33" r:id="rId11"/>
    <sheet name="Projekt RPO WPK.6.P.6 Pł OK" sheetId="42" r:id="rId12"/>
    <sheet name="Kryteria 9a RPO WPK.6.P.6" sheetId="35" r:id="rId13"/>
    <sheet name="Planowane działania" sheetId="6" r:id="rId14"/>
    <sheet name="ZAŁ. 1" sheetId="7"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CT" localSheetId="2">'[1]Informacje ogólne'!$K$118:$K$121</definedName>
    <definedName name="CT" localSheetId="4">'[1]Informacje ogólne'!$K$118:$K$121</definedName>
    <definedName name="CT" localSheetId="6">'[1]Informacje ogólne'!$K$118:$K$121</definedName>
    <definedName name="CT" localSheetId="8">'[1]Informacje ogólne'!$K$118:$K$121</definedName>
    <definedName name="CT" localSheetId="10">'[1]Informacje ogólne'!$K$118:$K$121</definedName>
    <definedName name="CT" localSheetId="12">'[1]Informacje ogólne'!$K$118:$K$121</definedName>
    <definedName name="CT" localSheetId="1">'[2]Informacje ogólne'!$K$119:$K$122</definedName>
    <definedName name="CT" localSheetId="5">'[3]Informacje ogólne'!$K$119:$K$122</definedName>
    <definedName name="CT" localSheetId="7">'[4]Informacje ogólne'!$K$119:$K$122</definedName>
    <definedName name="CT" localSheetId="9">'[5]Informacje ogólne'!$K$119:$K$122</definedName>
    <definedName name="CT" localSheetId="11">'[6]Informacje ogólne'!$K$119:$K$122</definedName>
    <definedName name="CT">'Informacje ogólne'!$K$116:$K$119</definedName>
    <definedName name="fundusz" localSheetId="2">'[1]Konkurs 2 9a '!$N$58:$N$59</definedName>
    <definedName name="fundusz" localSheetId="4">'[1]Konkurs 2 9a '!$N$58:$N$59</definedName>
    <definedName name="fundusz" localSheetId="6">'[1]Konkurs 2 9a '!$N$58:$N$59</definedName>
    <definedName name="fundusz" localSheetId="8">'[1]Konkurs 2 9a '!$N$58:$N$59</definedName>
    <definedName name="fundusz" localSheetId="10">'[1]Konkurs 2 9a '!$N$58:$N$59</definedName>
    <definedName name="fundusz" localSheetId="12">'[1]Konkurs 2 9a '!$N$58:$N$59</definedName>
    <definedName name="fundusz" localSheetId="1">'[2]Projekt RPO WPK.6.P.1 Prz'!$N$58:$N$59</definedName>
    <definedName name="fundusz" localSheetId="5">[3]Konkurs!$N$58:$N$59</definedName>
    <definedName name="fundusz" localSheetId="7">[4]Konkurs!$N$58:$N$59</definedName>
    <definedName name="fundusz" localSheetId="9">[5]Konkurs!$N$58:$N$59</definedName>
    <definedName name="fundusz" localSheetId="11">[6]Konkurs!$N$58:$N$59</definedName>
    <definedName name="fundusz">#REF!</definedName>
    <definedName name="lata" localSheetId="11">[7]słownik!$B$2:$B$10</definedName>
    <definedName name="lata">[8]słownik!$B$2:$B$10</definedName>
    <definedName name="miesiąceKwartały" localSheetId="11">[7]słownik!$D$2:$D$17</definedName>
    <definedName name="miesiąceKwartały">[8]słownik!$D$2:$D$17</definedName>
    <definedName name="narzedzia_PP_cale" localSheetId="2">'[1]Informacje ogólne'!$M$123:$M$159</definedName>
    <definedName name="narzedzia_PP_cale" localSheetId="4">'[1]Informacje ogólne'!$M$123:$M$159</definedName>
    <definedName name="narzedzia_PP_cale" localSheetId="6">'[1]Informacje ogólne'!$M$123:$M$159</definedName>
    <definedName name="narzedzia_PP_cale" localSheetId="8">'[1]Informacje ogólne'!$M$123:$M$159</definedName>
    <definedName name="narzedzia_PP_cale" localSheetId="10">'[1]Informacje ogólne'!$M$123:$M$159</definedName>
    <definedName name="narzedzia_PP_cale" localSheetId="12">'[1]Informacje ogólne'!$M$123:$M$159</definedName>
    <definedName name="narzedzia_PP_cale" localSheetId="1">'[2]Informacje ogólne'!$M$124:$M$160</definedName>
    <definedName name="narzedzia_PP_cale" localSheetId="5">'[3]Informacje ogólne'!$M$124:$M$160</definedName>
    <definedName name="narzedzia_PP_cale" localSheetId="7">'[4]Informacje ogólne'!$M$124:$M$160</definedName>
    <definedName name="narzedzia_PP_cale" localSheetId="9">'[5]Informacje ogólne'!$M$124:$M$160</definedName>
    <definedName name="narzedzia_PP_cale" localSheetId="11">'[6]Informacje ogólne'!$M$124:$M$160</definedName>
    <definedName name="narzedzia_PP_cale">'Informacje ogólne'!$M$121:$M$157</definedName>
    <definedName name="_xlnm.Print_Area" localSheetId="0">'Informacje ogólne'!$A$1:$J$29</definedName>
    <definedName name="_xlnm.Print_Area" localSheetId="2">'Kryteria 9a RPO WPK.6.P.1'!$A$1:$E$28</definedName>
    <definedName name="_xlnm.Print_Area" localSheetId="4">'Kryteria 9a RPO WPK.6.P.2'!$A$1:$E$28</definedName>
    <definedName name="_xlnm.Print_Area" localSheetId="6">'Kryteria 9a RPO WPK.6.P.3'!$A$1:$E$28</definedName>
    <definedName name="_xlnm.Print_Area" localSheetId="8">'Kryteria 9a RPO WPK.6.P.4'!$A$1:$E$28</definedName>
    <definedName name="_xlnm.Print_Area" localSheetId="10">'Kryteria 9a RPO WPK.6.P.5'!$A$1:$E$28</definedName>
    <definedName name="_xlnm.Print_Area" localSheetId="12">'Kryteria 9a RPO WPK.6.P.6'!$A$1:$E$28</definedName>
    <definedName name="_xlnm.Print_Area" localSheetId="13">'Planowane działania'!$A$1:$I$13</definedName>
    <definedName name="_xlnm.Print_Area" localSheetId="1">'Projekt RPO WPK.6.P.1 Prz OK'!$A$1:$K$58</definedName>
    <definedName name="_xlnm.Print_Area" localSheetId="3">'Projekt RPO WPK.6.P.2 Tg OK'!$A$1:$K$80</definedName>
    <definedName name="_xlnm.Print_Area" localSheetId="7">'Projekt RPO WPK.6.P.4 Rz1 OK'!$A$1:$K$58</definedName>
    <definedName name="_xlnm.Print_Area" localSheetId="9">'Projekt RPO WPK.6.P.5 Rz2 OK'!$A$1:$K$58</definedName>
    <definedName name="_xlnm.Print_Area" localSheetId="11">'Projekt RPO WPK.6.P.6 Pł OK'!$A$1:$K$58</definedName>
    <definedName name="_xlnm.Print_Area" localSheetId="14">'ZAŁ. 1'!$A$1:$M$15</definedName>
    <definedName name="PI" localSheetId="2">'[1]Informacje ogólne'!$N$98:$N$103</definedName>
    <definedName name="PI" localSheetId="4">'[1]Informacje ogólne'!$N$98:$N$103</definedName>
    <definedName name="PI" localSheetId="6">'[1]Informacje ogólne'!$N$98:$N$103</definedName>
    <definedName name="PI" localSheetId="8">'[1]Informacje ogólne'!$N$98:$N$103</definedName>
    <definedName name="PI" localSheetId="10">'[1]Informacje ogólne'!$N$98:$N$103</definedName>
    <definedName name="PI" localSheetId="12">'[1]Informacje ogólne'!$N$98:$N$103</definedName>
    <definedName name="PI" localSheetId="1">'[2]Informacje ogólne'!$N$99:$N$104</definedName>
    <definedName name="PI" localSheetId="5">'[3]Informacje ogólne'!$N$99:$N$104</definedName>
    <definedName name="PI" localSheetId="7">'[4]Informacje ogólne'!$N$99:$N$104</definedName>
    <definedName name="PI" localSheetId="9">'[5]Informacje ogólne'!$N$99:$N$104</definedName>
    <definedName name="PI" localSheetId="11">'[6]Informacje ogólne'!$N$99:$N$104</definedName>
    <definedName name="PI">'Informacje ogólne'!$N$96:$N$101</definedName>
    <definedName name="Print_Area_0" localSheetId="3">'Projekt RPO WPK.6.P.2 Tg OK'!$A$1:$K$80</definedName>
    <definedName name="Print_Area_0_0" localSheetId="3">'Projekt RPO WPK.6.P.2 Tg OK'!$A$1:$K$80</definedName>
    <definedName name="Print_Area_0_0_0" localSheetId="3">'Projekt RPO WPK.6.P.2 Tg OK'!$A$1:$K$80</definedName>
    <definedName name="Print_Area_0_0_0_0" localSheetId="3">'Projekt RPO WPK.6.P.2 Tg OK'!$A$1:$K$80</definedName>
    <definedName name="Print_Area_0_0_0_0_0" localSheetId="3">'Projekt RPO WPK.6.P.2 Tg OK'!$A$1:$K$80</definedName>
    <definedName name="Print_Area_0_0_0_0_0_0" localSheetId="3">'Projekt RPO WPK.6.P.2 Tg OK'!$A$1:$K$80</definedName>
    <definedName name="Print_Area_0_0_0_0_0_0_0" localSheetId="3">'Projekt RPO WPK.6.P.2 Tg OK'!$A$1:$K$80</definedName>
    <definedName name="Print_Area_0_0_0_0_0_0_0_0" localSheetId="3">'Projekt RPO WPK.6.P.2 Tg OK'!$A$1:$K$80</definedName>
    <definedName name="Print_Area_0_0_0_0_0_0_0_0_0" localSheetId="3">'Projekt RPO WPK.6.P.2 Tg OK'!$A$1:$K$80</definedName>
    <definedName name="Print_Area_0_0_0_0_0_0_0_0_0_0" localSheetId="3">'Projekt RPO WPK.6.P.2 Tg OK'!$A$1:$K$80</definedName>
    <definedName name="Print_Area_0_0_0_0_0_0_0_0_0_0_0" localSheetId="3">'Projekt RPO WPK.6.P.2 Tg OK'!$A$1:$K$80</definedName>
    <definedName name="Print_Area_0_0_0_0_0_0_0_0_0_0_0_0" localSheetId="3">'Projekt RPO WPK.6.P.2 Tg OK'!$A$1:$K$80</definedName>
    <definedName name="Print_Area_0_0_0_0_0_0_0_0_0_0_0_0_0" localSheetId="3">'Projekt RPO WPK.6.P.2 Tg OK'!$A$1:$K$80</definedName>
    <definedName name="Print_Area_1" localSheetId="3">'Projekt RPO WPK.6.P.2 Tg OK'!$A$1:$K$56</definedName>
    <definedName name="prog_oper" localSheetId="11">[7]słownik!$W$2:$W$19</definedName>
    <definedName name="prog_oper">[8]słownik!$W$2:$W$19</definedName>
    <definedName name="Programy" localSheetId="2">'[1]Informacje ogólne'!$K$98:$K$115</definedName>
    <definedName name="Programy" localSheetId="4">'[1]Informacje ogólne'!$K$98:$K$115</definedName>
    <definedName name="Programy" localSheetId="6">'[1]Informacje ogólne'!$K$98:$K$115</definedName>
    <definedName name="Programy" localSheetId="8">'[1]Informacje ogólne'!$K$98:$K$115</definedName>
    <definedName name="Programy" localSheetId="10">'[1]Informacje ogólne'!$K$98:$K$115</definedName>
    <definedName name="Programy" localSheetId="12">'[1]Informacje ogólne'!$K$98:$K$115</definedName>
    <definedName name="Programy" localSheetId="1">'[2]Informacje ogólne'!$K$99:$K$116</definedName>
    <definedName name="Programy" localSheetId="5">'[3]Informacje ogólne'!$K$99:$K$116</definedName>
    <definedName name="Programy" localSheetId="7">'[4]Informacje ogólne'!$K$99:$K$116</definedName>
    <definedName name="Programy" localSheetId="9">'[5]Informacje ogólne'!$K$99:$K$116</definedName>
    <definedName name="Programy" localSheetId="11">'[6]Informacje ogólne'!$K$99:$K$116</definedName>
    <definedName name="Programy">'Informacje ogólne'!$K$96:$K$113</definedName>
    <definedName name="skroty_PI" localSheetId="2">'[1]Informacje ogólne'!$N$105:$N$110</definedName>
    <definedName name="skroty_PI" localSheetId="4">'[1]Informacje ogólne'!$N$105:$N$110</definedName>
    <definedName name="skroty_PI" localSheetId="6">'[1]Informacje ogólne'!$N$105:$N$110</definedName>
    <definedName name="skroty_PI" localSheetId="8">'[1]Informacje ogólne'!$N$105:$N$110</definedName>
    <definedName name="skroty_PI" localSheetId="10">'[1]Informacje ogólne'!$N$105:$N$110</definedName>
    <definedName name="skroty_PI" localSheetId="12">'[1]Informacje ogólne'!$N$105:$N$110</definedName>
    <definedName name="skroty_PI" localSheetId="1">'[2]Informacje ogólne'!$N$106:$N$111</definedName>
    <definedName name="skroty_PI" localSheetId="5">'[3]Informacje ogólne'!$N$106:$N$111</definedName>
    <definedName name="skroty_PI" localSheetId="7">'[4]Informacje ogólne'!$N$106:$N$111</definedName>
    <definedName name="skroty_PI" localSheetId="9">'[5]Informacje ogólne'!$N$106:$N$111</definedName>
    <definedName name="skroty_PI" localSheetId="11">'[6]Informacje ogólne'!$N$106:$N$111</definedName>
    <definedName name="skroty_PI">'Informacje ogólne'!$N$103:$N$108</definedName>
    <definedName name="skroty_PP" localSheetId="2">'[1]Informacje ogólne'!$K$123:$K$159</definedName>
    <definedName name="skroty_PP" localSheetId="4">'[1]Informacje ogólne'!$K$123:$K$159</definedName>
    <definedName name="skroty_PP" localSheetId="6">'[1]Informacje ogólne'!$K$123:$K$159</definedName>
    <definedName name="skroty_PP" localSheetId="8">'[1]Informacje ogólne'!$K$123:$K$159</definedName>
    <definedName name="skroty_PP" localSheetId="10">'[1]Informacje ogólne'!$K$123:$K$159</definedName>
    <definedName name="skroty_PP" localSheetId="12">'[1]Informacje ogólne'!$K$123:$K$159</definedName>
    <definedName name="skroty_PP" localSheetId="1">'[2]Informacje ogólne'!$K$124:$K$160</definedName>
    <definedName name="skroty_PP" localSheetId="5">'[3]Informacje ogólne'!$K$124:$K$160</definedName>
    <definedName name="skroty_PP" localSheetId="7">'[4]Informacje ogólne'!$K$124:$K$160</definedName>
    <definedName name="skroty_PP" localSheetId="9">'[5]Informacje ogólne'!$K$124:$K$160</definedName>
    <definedName name="skroty_PP" localSheetId="11">'[6]Informacje ogólne'!$K$124:$K$160</definedName>
    <definedName name="skroty_PP">'Informacje ogólne'!$K$121:$K$157</definedName>
    <definedName name="terytPowiaty">'Informacje ogólne'!$G$86:$H$464</definedName>
    <definedName name="terytPowiatyPowiat" localSheetId="11">[9]SLOWNIKI!$E$2:$E$380</definedName>
    <definedName name="terytPowiatyPowiat">[10]SLOWNIKI!$E$2:$E$380</definedName>
    <definedName name="Tg" localSheetId="3">'Projekt RPO WPK.6.P.2 Tg OK'!$A$1:$K$80</definedName>
    <definedName name="wojewodztwa" localSheetId="2">'[1]Konkurs 2 9a '!$M$56:$M$72</definedName>
    <definedName name="wojewodztwa" localSheetId="4">'[1]Konkurs 2 9a '!$M$56:$M$72</definedName>
    <definedName name="wojewodztwa" localSheetId="6">'[1]Konkurs 2 9a '!$M$56:$M$72</definedName>
    <definedName name="wojewodztwa" localSheetId="8">'[1]Konkurs 2 9a '!$M$56:$M$72</definedName>
    <definedName name="wojewodztwa" localSheetId="10">'[1]Konkurs 2 9a '!$M$56:$M$72</definedName>
    <definedName name="wojewodztwa" localSheetId="12">'[1]Konkurs 2 9a '!$M$56:$M$72</definedName>
    <definedName name="wojewodztwa" localSheetId="1">'[2]Projekt RPO WPK.6.P.1 Prz'!$M$56:$M$72</definedName>
    <definedName name="wojewodztwa" localSheetId="5">[3]Konkurs!$M$56:$M$72</definedName>
    <definedName name="wojewodztwa" localSheetId="7">[4]Konkurs!$M$56:$M$72</definedName>
    <definedName name="wojewodztwa" localSheetId="9">[5]Konkurs!$M$56:$M$72</definedName>
    <definedName name="wojewodztwa" localSheetId="11">[6]Konkurs!$M$56:$M$72</definedName>
    <definedName name="wojewodztwa">#REF!</definedName>
  </definedNames>
  <calcPr calcId="152511"/>
</workbook>
</file>

<file path=xl/calcChain.xml><?xml version="1.0" encoding="utf-8"?>
<calcChain xmlns="http://schemas.openxmlformats.org/spreadsheetml/2006/main">
  <c r="G18" i="2" l="1"/>
  <c r="E40" i="42"/>
  <c r="F40" i="42"/>
  <c r="G40" i="42"/>
  <c r="D40" i="42"/>
  <c r="K39" i="42"/>
  <c r="H17" i="2"/>
  <c r="G17" i="2"/>
  <c r="F10" i="6"/>
  <c r="E10" i="6"/>
  <c r="F9" i="6"/>
  <c r="E9" i="6"/>
  <c r="F8" i="6"/>
  <c r="E8" i="6"/>
  <c r="F5" i="6" l="1"/>
  <c r="E4" i="6"/>
  <c r="H39" i="43"/>
  <c r="G39" i="43"/>
  <c r="F39" i="43"/>
  <c r="E39" i="43"/>
  <c r="D39" i="43"/>
  <c r="K38" i="43"/>
  <c r="K37" i="43"/>
  <c r="K39" i="43" l="1"/>
  <c r="K38" i="42"/>
  <c r="K37" i="42"/>
  <c r="K39" i="41" l="1"/>
  <c r="K38" i="41"/>
  <c r="K37" i="41"/>
  <c r="J46" i="40"/>
  <c r="K39" i="40"/>
  <c r="K38" i="40"/>
  <c r="K37" i="40"/>
  <c r="H123" i="39" l="1"/>
  <c r="J117" i="39"/>
  <c r="J107" i="39"/>
  <c r="J118" i="39" s="1"/>
  <c r="L99" i="39"/>
  <c r="J99" i="39"/>
  <c r="J80" i="39"/>
  <c r="J78" i="39"/>
  <c r="J75" i="39"/>
  <c r="J116" i="39" s="1"/>
  <c r="J119" i="39" s="1"/>
  <c r="I62" i="39"/>
  <c r="F62" i="39"/>
  <c r="K62" i="39" s="1"/>
  <c r="D62" i="39"/>
  <c r="K61" i="39"/>
  <c r="F61" i="39"/>
  <c r="I60" i="39"/>
  <c r="K60" i="39" s="1"/>
  <c r="L116" i="39" l="1"/>
  <c r="J50" i="37"/>
  <c r="J47" i="37"/>
  <c r="G40" i="37"/>
  <c r="F40" i="37"/>
  <c r="E40" i="37"/>
  <c r="D40" i="37"/>
  <c r="K39" i="37"/>
  <c r="K40" i="37" s="1"/>
  <c r="K38" i="37"/>
  <c r="K37" i="37"/>
  <c r="H16" i="2" l="1"/>
  <c r="H15" i="2" l="1"/>
  <c r="H14" i="2" l="1"/>
  <c r="H18" i="2" s="1"/>
  <c r="F11" i="6" l="1"/>
  <c r="F4" i="6" l="1"/>
</calcChain>
</file>

<file path=xl/sharedStrings.xml><?xml version="1.0" encoding="utf-8"?>
<sst xmlns="http://schemas.openxmlformats.org/spreadsheetml/2006/main" count="2255" uniqueCount="1375">
  <si>
    <t>Priorytet Inwestycyjny</t>
  </si>
  <si>
    <t>INFORMACJE OGÓLNE</t>
  </si>
  <si>
    <t>Planowana alokacja [PLN]</t>
  </si>
  <si>
    <t>Nr narzędzia w Policy Paper</t>
  </si>
  <si>
    <t>Cel zgodnie z Policy Paper</t>
  </si>
  <si>
    <t>Planowane dofinansowanie UE [%]</t>
  </si>
  <si>
    <t>Planowane dofinansowanie UE [PLN]</t>
  </si>
  <si>
    <t>KRYTERIA WYBORU PROJEKTÓW</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</si>
  <si>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</si>
  <si>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</si>
  <si>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</si>
  <si>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</si>
  <si>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</si>
  <si>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</si>
  <si>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</si>
  <si>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</si>
  <si>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Działanie</t>
  </si>
  <si>
    <t>Fundusz</t>
  </si>
  <si>
    <t>Cel Tematyczny</t>
  </si>
  <si>
    <t>Poddziałanie</t>
  </si>
  <si>
    <t>ogólnopolski</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</si>
  <si>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</si>
  <si>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</si>
  <si>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</si>
  <si>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</si>
  <si>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</si>
  <si>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</si>
  <si>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</si>
  <si>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</si>
  <si>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</si>
  <si>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</si>
  <si>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</si>
  <si>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</si>
  <si>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</si>
  <si>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</si>
  <si>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</si>
  <si>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</si>
  <si>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</si>
  <si>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</si>
  <si>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</si>
  <si>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</si>
  <si>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</si>
  <si>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</si>
  <si>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</si>
  <si>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</si>
  <si>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</si>
  <si>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</si>
  <si>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</si>
  <si>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</si>
  <si>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</si>
  <si>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</si>
  <si>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</si>
  <si>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</si>
  <si>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</si>
  <si>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</si>
  <si>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</si>
  <si>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</si>
  <si>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</si>
  <si>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</si>
  <si>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</si>
  <si>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</si>
  <si>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</si>
  <si>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</si>
  <si>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</si>
  <si>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</si>
  <si>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</si>
  <si>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</si>
  <si>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</si>
  <si>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</si>
  <si>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</si>
  <si>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</si>
  <si>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</si>
  <si>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</si>
  <si>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</si>
  <si>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</si>
  <si>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</si>
  <si>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</si>
  <si>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</si>
  <si>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</si>
  <si>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</si>
  <si>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</si>
  <si>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</si>
  <si>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</si>
  <si>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</si>
  <si>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</si>
  <si>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</si>
  <si>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</si>
  <si>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</si>
  <si>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</si>
  <si>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</si>
  <si>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</si>
  <si>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</si>
  <si>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</si>
  <si>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</si>
  <si>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</si>
  <si>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</si>
  <si>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</si>
  <si>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</si>
  <si>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</si>
  <si>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</si>
  <si>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</si>
  <si>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</si>
  <si>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</si>
  <si>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</si>
  <si>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EFRR</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</si>
  <si>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</si>
  <si>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</si>
  <si>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</si>
  <si>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</si>
  <si>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</si>
  <si>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</si>
  <si>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</si>
  <si>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</si>
  <si>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</si>
  <si>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</si>
  <si>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</si>
  <si>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regionalny</t>
  </si>
  <si>
    <t>Nazwa wskaźnika</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</si>
  <si>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</si>
  <si>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</si>
  <si>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</si>
  <si>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</si>
  <si>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</si>
  <si>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</si>
  <si>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</si>
  <si>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</si>
  <si>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</si>
  <si>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</si>
  <si>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</si>
  <si>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</si>
  <si>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</si>
  <si>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</si>
  <si>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</si>
  <si>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</si>
  <si>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</si>
  <si>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</si>
  <si>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</si>
  <si>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</si>
  <si>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</si>
  <si>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</si>
  <si>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</si>
  <si>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</si>
  <si>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</si>
  <si>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</si>
  <si>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</si>
  <si>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</si>
  <si>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</si>
  <si>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Rekomendacja KS dla kryterium</t>
  </si>
  <si>
    <t xml:space="preserve">Rodzaj kryterium </t>
  </si>
  <si>
    <t>Dane kontaktowe osoby upoważnionej do złożenia Planu Działań (imię i nazwisko, komórka organizacyjna, stanowisko, tel., e-mail)</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</si>
  <si>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</si>
  <si>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</si>
  <si>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</si>
  <si>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</si>
  <si>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</si>
  <si>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</si>
  <si>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</si>
  <si>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</si>
  <si>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</si>
  <si>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</si>
  <si>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</si>
  <si>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</si>
  <si>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</si>
  <si>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</si>
  <si>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Instytucja realizująca/ Beneficjent</t>
  </si>
  <si>
    <t>Kryterium</t>
  </si>
  <si>
    <t>Nr konkursu/ 
projektu pozakonkursowego</t>
  </si>
  <si>
    <t>Tytuł konkursu/ 
projektu pozakonkursowego</t>
  </si>
  <si>
    <t>Identyfikator/
nr umowy o dofinansowanie</t>
  </si>
  <si>
    <t>skroty_PP</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</si>
  <si>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</si>
  <si>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</si>
  <si>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</si>
  <si>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</si>
  <si>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</si>
  <si>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</si>
  <si>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</si>
  <si>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</si>
  <si>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</si>
  <si>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</si>
  <si>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</si>
  <si>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</si>
  <si>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</si>
  <si>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</si>
  <si>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</si>
  <si>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</si>
  <si>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</si>
  <si>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</si>
  <si>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</si>
  <si>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</si>
  <si>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</si>
  <si>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</si>
  <si>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</si>
  <si>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</si>
  <si>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</si>
  <si>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</si>
  <si>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</si>
  <si>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</si>
  <si>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</si>
  <si>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</si>
  <si>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</si>
  <si>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</si>
  <si>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</si>
  <si>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</si>
  <si>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</si>
  <si>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</si>
  <si>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</si>
  <si>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</si>
  <si>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</si>
  <si>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</si>
  <si>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</si>
  <si>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</si>
  <si>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</si>
  <si>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</si>
  <si>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</si>
  <si>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</si>
  <si>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</si>
  <si>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</si>
  <si>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</si>
  <si>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</si>
  <si>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</si>
  <si>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</si>
  <si>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</si>
  <si>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</si>
  <si>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</si>
  <si>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</si>
  <si>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</si>
  <si>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</si>
  <si>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</si>
  <si>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</si>
  <si>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</si>
  <si>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</si>
  <si>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</si>
  <si>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</si>
  <si>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</si>
  <si>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</si>
  <si>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</si>
  <si>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</si>
  <si>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</si>
  <si>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</si>
  <si>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</si>
  <si>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</si>
  <si>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</si>
  <si>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</si>
  <si>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</si>
  <si>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</si>
  <si>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</si>
  <si>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</si>
  <si>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</si>
  <si>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</si>
  <si>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</si>
  <si>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</si>
  <si>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</si>
  <si>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</si>
  <si>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</si>
  <si>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</si>
  <si>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</si>
  <si>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</si>
  <si>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</si>
  <si>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</si>
  <si>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</si>
  <si>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</si>
  <si>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</si>
  <si>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</si>
  <si>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</si>
  <si>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</si>
  <si>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</si>
  <si>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</si>
  <si>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</si>
  <si>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</si>
  <si>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</si>
  <si>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</si>
  <si>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</si>
  <si>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</si>
  <si>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</si>
  <si>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</si>
  <si>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</si>
  <si>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</si>
  <si>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</si>
  <si>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</si>
  <si>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</si>
  <si>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</si>
  <si>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</si>
  <si>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</si>
  <si>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</si>
  <si>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</si>
  <si>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</si>
  <si>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</si>
  <si>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</si>
  <si>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</si>
  <si>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</si>
  <si>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</si>
  <si>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</si>
  <si>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</si>
  <si>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</si>
  <si>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</si>
  <si>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</si>
  <si>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</si>
  <si>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</si>
  <si>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</si>
  <si>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</si>
  <si>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</si>
  <si>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</si>
  <si>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</si>
  <si>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</si>
  <si>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</si>
  <si>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</si>
  <si>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</si>
  <si>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</si>
  <si>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</si>
  <si>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</si>
  <si>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</si>
  <si>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</si>
  <si>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</si>
  <si>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</si>
  <si>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</si>
  <si>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</si>
  <si>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</si>
  <si>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</si>
  <si>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</si>
  <si>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</si>
  <si>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</si>
  <si>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</si>
  <si>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</si>
  <si>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</si>
  <si>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</si>
  <si>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</si>
  <si>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</si>
  <si>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</si>
  <si>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</si>
  <si>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</si>
  <si>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</si>
  <si>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</si>
  <si>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</si>
  <si>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</si>
  <si>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</si>
  <si>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</si>
  <si>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</si>
  <si>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</si>
  <si>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</si>
  <si>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</si>
  <si>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</si>
  <si>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</si>
  <si>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</si>
  <si>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</si>
  <si>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</si>
  <si>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</si>
  <si>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</si>
  <si>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</si>
  <si>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</si>
  <si>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</si>
  <si>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</si>
  <si>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</si>
  <si>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</si>
  <si>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</si>
  <si>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</si>
  <si>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</si>
  <si>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</si>
  <si>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</si>
  <si>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</si>
  <si>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</si>
  <si>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</si>
  <si>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</si>
  <si>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</si>
  <si>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</si>
  <si>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</si>
  <si>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</si>
  <si>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</si>
  <si>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</si>
  <si>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</si>
  <si>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</si>
  <si>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</si>
  <si>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</si>
  <si>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</si>
  <si>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</si>
  <si>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</si>
  <si>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</si>
  <si>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</si>
  <si>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</si>
  <si>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</si>
  <si>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</si>
  <si>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</si>
  <si>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</si>
  <si>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</si>
  <si>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</si>
  <si>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</si>
  <si>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</si>
  <si>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</si>
  <si>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</si>
  <si>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</si>
  <si>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</si>
  <si>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</si>
  <si>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</si>
  <si>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</si>
  <si>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</si>
  <si>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</si>
  <si>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</si>
  <si>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</si>
  <si>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</si>
  <si>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</si>
  <si>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</si>
  <si>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</si>
  <si>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</si>
  <si>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</si>
  <si>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</si>
  <si>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</si>
  <si>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</si>
  <si>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</si>
  <si>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</si>
  <si>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</si>
  <si>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</si>
  <si>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</si>
  <si>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</si>
  <si>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</si>
  <si>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</si>
  <si>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</si>
  <si>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</si>
  <si>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</si>
  <si>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</si>
  <si>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</si>
  <si>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</si>
  <si>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</si>
  <si>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</si>
  <si>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</si>
  <si>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</si>
  <si>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</si>
  <si>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</si>
  <si>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</si>
  <si>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</si>
  <si>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</si>
  <si>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</si>
  <si>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</si>
  <si>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</si>
  <si>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</si>
  <si>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</si>
  <si>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</si>
  <si>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</si>
  <si>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</si>
  <si>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</si>
  <si>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</si>
  <si>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</si>
  <si>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</si>
  <si>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</si>
  <si>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</si>
  <si>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</si>
  <si>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</si>
  <si>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</si>
  <si>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</si>
  <si>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</si>
  <si>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</si>
  <si>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</si>
  <si>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</si>
  <si>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</si>
  <si>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</si>
  <si>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</si>
  <si>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</si>
  <si>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</si>
  <si>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</si>
  <si>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</si>
  <si>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</si>
  <si>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</si>
  <si>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</si>
  <si>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</si>
  <si>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</si>
  <si>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</si>
  <si>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</si>
  <si>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</si>
  <si>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</si>
  <si>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</si>
  <si>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</si>
  <si>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</si>
  <si>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</si>
  <si>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</si>
  <si>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</si>
  <si>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</si>
  <si>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</si>
  <si>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</si>
  <si>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</si>
  <si>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</si>
  <si>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</si>
  <si>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</si>
  <si>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</si>
  <si>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</si>
  <si>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</si>
  <si>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</si>
  <si>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</si>
  <si>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</si>
  <si>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</si>
  <si>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</si>
  <si>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</si>
  <si>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</si>
  <si>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</si>
  <si>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</si>
  <si>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</si>
  <si>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</si>
  <si>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</si>
  <si>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</si>
  <si>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</si>
  <si>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</si>
  <si>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</si>
  <si>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</si>
  <si>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</si>
  <si>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</si>
  <si>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</si>
  <si>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</si>
  <si>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</si>
  <si>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</si>
  <si>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</si>
  <si>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</si>
  <si>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</si>
  <si>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</si>
  <si>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</si>
  <si>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</si>
  <si>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</si>
  <si>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</si>
  <si>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</si>
  <si>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</si>
  <si>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</si>
  <si>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</si>
  <si>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</si>
  <si>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</si>
  <si>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</si>
  <si>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</si>
  <si>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</si>
  <si>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</si>
  <si>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</si>
  <si>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</si>
  <si>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</si>
  <si>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</si>
  <si>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</si>
  <si>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</si>
  <si>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</si>
  <si>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</si>
  <si>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</si>
  <si>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</si>
  <si>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</si>
  <si>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</si>
  <si>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</si>
  <si>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</si>
  <si>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</si>
  <si>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</si>
  <si>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</si>
  <si>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</si>
  <si>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</si>
  <si>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</si>
  <si>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</si>
  <si>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</si>
  <si>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</si>
  <si>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</si>
  <si>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</si>
  <si>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</si>
  <si>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</si>
  <si>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</si>
  <si>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</si>
  <si>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</si>
  <si>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</si>
  <si>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</si>
  <si>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</si>
  <si>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</si>
  <si>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</si>
  <si>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</si>
  <si>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</si>
  <si>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</si>
  <si>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</si>
  <si>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</si>
  <si>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</si>
  <si>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</si>
  <si>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</si>
  <si>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</si>
  <si>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</si>
  <si>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</si>
  <si>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</si>
  <si>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</si>
  <si>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</si>
  <si>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</si>
  <si>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</si>
  <si>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</si>
  <si>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</si>
  <si>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</si>
  <si>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</si>
  <si>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</si>
  <si>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</si>
  <si>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</si>
  <si>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</si>
  <si>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</si>
  <si>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</si>
  <si>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</si>
  <si>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</si>
  <si>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</si>
  <si>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</si>
  <si>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</si>
  <si>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</si>
  <si>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</si>
  <si>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</si>
  <si>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</si>
  <si>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</si>
  <si>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</si>
  <si>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</si>
  <si>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</si>
  <si>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</si>
  <si>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</si>
  <si>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</si>
  <si>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</si>
  <si>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</si>
  <si>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</si>
  <si>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</si>
  <si>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</si>
  <si>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</si>
  <si>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</si>
  <si>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</si>
  <si>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</si>
  <si>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</si>
  <si>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</si>
  <si>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</si>
  <si>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</si>
  <si>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</si>
  <si>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</si>
  <si>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</si>
  <si>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</si>
  <si>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</si>
  <si>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</si>
  <si>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</si>
  <si>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</si>
  <si>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</si>
  <si>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</si>
  <si>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</si>
  <si>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</si>
  <si>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</si>
  <si>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</si>
  <si>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</si>
  <si>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</si>
  <si>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</si>
  <si>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</si>
  <si>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</si>
  <si>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</si>
  <si>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</si>
  <si>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</si>
  <si>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</si>
  <si>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</si>
  <si>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</si>
  <si>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</si>
  <si>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</si>
  <si>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</si>
  <si>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</si>
  <si>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</si>
  <si>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</si>
  <si>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</si>
  <si>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</si>
  <si>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</si>
  <si>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</si>
  <si>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</si>
  <si>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</si>
  <si>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</si>
  <si>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</si>
  <si>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</si>
  <si>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</si>
  <si>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</si>
  <si>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</si>
  <si>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</si>
  <si>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</si>
  <si>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</si>
  <si>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</si>
  <si>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</si>
  <si>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</si>
  <si>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</si>
  <si>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</si>
  <si>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</si>
  <si>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</si>
  <si>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</si>
  <si>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</si>
  <si>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</si>
  <si>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</si>
  <si>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</si>
  <si>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</si>
  <si>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</si>
  <si>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</si>
  <si>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</si>
  <si>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</si>
  <si>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</si>
  <si>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</si>
  <si>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</si>
  <si>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</si>
  <si>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</si>
  <si>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</si>
  <si>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</si>
  <si>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</si>
  <si>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</si>
  <si>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</si>
  <si>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</si>
  <si>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</si>
  <si>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</si>
  <si>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</si>
  <si>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</si>
  <si>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</si>
  <si>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</si>
  <si>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</si>
  <si>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</si>
  <si>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</si>
  <si>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</si>
  <si>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</si>
  <si>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</si>
  <si>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</si>
  <si>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</si>
  <si>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</si>
  <si>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</si>
  <si>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</si>
  <si>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</si>
  <si>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</si>
  <si>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</si>
  <si>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</si>
  <si>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</si>
  <si>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</si>
  <si>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</si>
  <si>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</si>
  <si>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</si>
  <si>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</si>
  <si>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</si>
  <si>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</si>
  <si>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</si>
  <si>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</si>
  <si>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</si>
  <si>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</si>
  <si>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</si>
  <si>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</si>
  <si>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</si>
  <si>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</si>
  <si>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</si>
  <si>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</si>
  <si>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</si>
  <si>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</si>
  <si>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</si>
  <si>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</si>
  <si>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</si>
  <si>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</si>
  <si>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</si>
  <si>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</si>
  <si>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</si>
  <si>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</si>
  <si>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</si>
  <si>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</si>
  <si>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</si>
  <si>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</si>
  <si>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</si>
  <si>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</si>
  <si>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</si>
  <si>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</si>
  <si>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</si>
  <si>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</si>
  <si>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</si>
  <si>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</si>
  <si>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</si>
  <si>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</si>
  <si>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</si>
  <si>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</si>
  <si>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</si>
  <si>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</si>
  <si>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</si>
  <si>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</si>
  <si>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</si>
  <si>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</si>
  <si>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</si>
  <si>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</si>
  <si>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</si>
  <si>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</si>
  <si>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</si>
  <si>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</si>
  <si>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</si>
  <si>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</si>
  <si>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</si>
  <si>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</si>
  <si>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</si>
  <si>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</si>
  <si>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</si>
  <si>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</si>
  <si>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</si>
  <si>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</si>
  <si>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</si>
  <si>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</si>
  <si>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</si>
  <si>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</si>
  <si>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</si>
  <si>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</si>
  <si>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</si>
  <si>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</si>
  <si>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</si>
  <si>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</si>
  <si>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</si>
  <si>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</si>
  <si>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</si>
  <si>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</si>
  <si>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</si>
  <si>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</si>
  <si>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</si>
  <si>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</si>
  <si>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</si>
  <si>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</si>
  <si>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</si>
  <si>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</si>
  <si>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</si>
  <si>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</si>
  <si>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</si>
  <si>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</si>
  <si>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</si>
  <si>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</si>
  <si>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</si>
  <si>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</si>
  <si>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</si>
  <si>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</si>
  <si>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</si>
  <si>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</si>
  <si>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</si>
  <si>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</si>
  <si>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</si>
  <si>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</si>
  <si>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</si>
  <si>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</si>
  <si>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</si>
  <si>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</si>
  <si>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</si>
  <si>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</si>
  <si>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</si>
  <si>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</si>
  <si>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</si>
  <si>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</si>
  <si>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</si>
  <si>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</si>
  <si>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</si>
  <si>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</si>
  <si>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</si>
  <si>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</si>
  <si>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</si>
  <si>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</si>
  <si>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</si>
  <si>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</si>
  <si>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</si>
  <si>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</si>
  <si>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</si>
  <si>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</si>
  <si>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</si>
  <si>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</si>
  <si>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</si>
  <si>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</si>
  <si>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</si>
  <si>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</si>
  <si>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</si>
  <si>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</si>
  <si>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</si>
  <si>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</si>
  <si>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</si>
  <si>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</si>
  <si>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</si>
  <si>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</si>
  <si>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</si>
  <si>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</si>
  <si>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</si>
  <si>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</si>
  <si>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</si>
  <si>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</si>
  <si>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</si>
  <si>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</si>
  <si>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</si>
  <si>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</si>
  <si>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</si>
  <si>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</si>
  <si>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</si>
  <si>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</si>
  <si>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</si>
  <si>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</si>
  <si>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</si>
  <si>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</si>
  <si>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</si>
  <si>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</si>
  <si>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</si>
  <si>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</si>
  <si>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</si>
  <si>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</si>
  <si>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</si>
  <si>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</si>
  <si>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</si>
  <si>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</si>
  <si>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</si>
  <si>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</si>
  <si>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</si>
  <si>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</si>
  <si>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</si>
  <si>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</si>
  <si>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</si>
  <si>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</si>
  <si>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</si>
  <si>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</si>
  <si>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</si>
  <si>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</si>
  <si>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</si>
  <si>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</si>
  <si>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</si>
  <si>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</si>
  <si>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</si>
  <si>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</si>
  <si>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</si>
  <si>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</si>
  <si>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</si>
  <si>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</si>
  <si>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</si>
  <si>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</si>
  <si>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</si>
  <si>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</si>
  <si>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</si>
  <si>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</si>
  <si>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</si>
  <si>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</si>
  <si>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</si>
  <si>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</si>
  <si>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</si>
  <si>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</si>
  <si>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</si>
  <si>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</si>
  <si>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</si>
  <si>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</si>
  <si>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</si>
  <si>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</si>
  <si>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</si>
  <si>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</si>
  <si>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</si>
  <si>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</si>
  <si>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</si>
  <si>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</si>
  <si>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</si>
  <si>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</si>
  <si>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</si>
  <si>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</si>
  <si>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</si>
  <si>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Wsparcie rozwoju e-usług w obszarze ochrony zdrowia w województwie</t>
  </si>
  <si>
    <t>nd</t>
  </si>
  <si>
    <t xml:space="preserve">Kliniczny Szpital Wojewódzki nr 1 im. F. Chopina w Rzeszowie  </t>
  </si>
  <si>
    <t>Podkarpackie</t>
  </si>
  <si>
    <t>Rzeszów</t>
  </si>
  <si>
    <t>35-301</t>
  </si>
  <si>
    <t>Szopena</t>
  </si>
  <si>
    <t>Przemyśl</t>
  </si>
  <si>
    <t>Poprawa dostępności do leczenia onkologicznego mieszkańców województwa podkarpackiego. Rozwój Centrum Onkologicznego Wojewódzkiego Szpitala im. Zofii z Zamoyskich Tarnowskiej w Tarnobrzegu.</t>
  </si>
  <si>
    <t>Choroby psychiczne</t>
  </si>
  <si>
    <t>Deinstytucjonalizacja</t>
  </si>
  <si>
    <t>I kwartał 2017</t>
  </si>
  <si>
    <t>II kwartał 2017</t>
  </si>
  <si>
    <t xml:space="preserve"> Koordynowana opieka kardiologiczna w Szpitalu Wojewódzkim im św. Ojca Pio w Przemyślu</t>
  </si>
  <si>
    <t>Przebudowa pionu Położniczo-Ginekologicznego wraz z traktem porodowym w celu utworzenia Ośrodka Perinatologii oraz Utworzenie Kliniki Pediatrii,  Endokrynologii i  Diabetologii Dziecięcej w Klinicznym Szpitalu Wojewódzkim Nr 2 im. Św. Jadwigi Królowej w Rzeszowie</t>
  </si>
  <si>
    <t xml:space="preserve">Kliniczny Szpital Wojewódzki nr 2 w Rzeszowie  </t>
  </si>
  <si>
    <t xml:space="preserve">Termomodernizacja   Wojewódzkiego  Szpitala  im  Św. Ojca Pio   w  Przemyślu oraz Wymiana urządzeń dźwigowych bloku B, C, D, E i  Modernizacja oddziałow </t>
  </si>
  <si>
    <t xml:space="preserve">Szpital Wojewódzki w Przemyślu   </t>
  </si>
  <si>
    <t>Wymiana osobowych i towarowych dźwigów szpitalnych w łączniku E.</t>
  </si>
  <si>
    <t xml:space="preserve">  Dostosowanie istniejących obiektów W. Sz. S. im. F. Chopina w Rzeszowie do  wymagań bezpieczeństwa pożarowego oraz Uzupełnienie i modernizacja wyposażenia Podkarpackiego Centrum Onkologii -  aparatura i systemy do radioterapii: akcelerator wysokoenergetyczny symulator, wymiana systemu zarządzania i weryfikacji, rozbudowa systemu planowania radioterapii,  doposażenie posiadanych akceleratorów.</t>
  </si>
  <si>
    <t>Wojewódzki Szpital Podkarpacki w Krośnie</t>
  </si>
  <si>
    <t>Krosno</t>
  </si>
  <si>
    <t>M. Cassino</t>
  </si>
  <si>
    <t>Lwowska</t>
  </si>
  <si>
    <t>ul. Korczyńska</t>
  </si>
  <si>
    <t>38-400</t>
  </si>
  <si>
    <t>37-700</t>
  </si>
  <si>
    <t>35-055</t>
  </si>
  <si>
    <t>Stanisław Kruczek, Członek Zarządu Województwa Podkarpackiego, 017 850 17 66, s.kruczek@podkarpackie.pl</t>
  </si>
  <si>
    <t>Choroby układu kostno-stawowo- mięśniowego, kardiologiczne, nowotworowe.</t>
  </si>
  <si>
    <t>szt</t>
  </si>
  <si>
    <t>osoby</t>
  </si>
  <si>
    <t>2. Wyłączenie ratownictwa medycznego.</t>
  </si>
  <si>
    <t>Czy przedmiotem dofinansowania w ramach projektu nie są inwestycje z zakresu Państwowego Ratownictwa Medycznego ?</t>
  </si>
  <si>
    <t>Czy wnioskodawcą nie jest podmiot, który kwalifikuje się do otrzymania wsparcia w ramach Programu Operacyjnego Infrastruktura i Środowisko?</t>
  </si>
  <si>
    <t>Umowy na udzielanie świadczeń</t>
  </si>
  <si>
    <t>Czy załączono pozytywną OCI na cały zakres rzeczowy projektu?</t>
  </si>
  <si>
    <t>Czy projekt nie zakłada budowy nowej infrastruktury podmiotu leczniczego? 
Przez budowę nowej infrastruktury należy rozumieć budowę budynku nie będącą przebudową, rozbudową, nadbudową i remontem.
Budowa budowli (infrastruktury technicznej) oraz elementów małej infrastruktury jest dopuszczalna wyłącznie jako element uzupełniający szerszego projektu.</t>
  </si>
  <si>
    <t>Czy podmiot wykonuje działalność leczniczą udzielając świadczeń opieki zdrowotnej finansowanych ze środków publicznych? 
Przez udzielanie świadczeń opieki zdrowotnej finansowanych ze środków publicznych, rozumieć należy sytuację, w której podmiot leczniczy uzyskuje przychody z działalności leczniczej w ramach kontraktu z NFZ, które stanowią nie mniej niż 85% przychodów z działalności leczniczej  za ostatni zamknięty rok kalendarzowy.</t>
  </si>
  <si>
    <t>Merytoryczne specyficzne dopuszczające</t>
  </si>
  <si>
    <t xml:space="preserve">Zgodność z odpowiednią mapą potrzeb zdrowotnych </t>
  </si>
  <si>
    <t>Zapewnienie przez Wnioskodawcę dostępności świadczeń przy realizacji opieki zdrowotnej</t>
  </si>
  <si>
    <t>Świadczenia  zabiegowe</t>
  </si>
  <si>
    <t>Zgodność wyrobu medycznego z rzeczywistym zapotrzebowaniem na dany produkt</t>
  </si>
  <si>
    <t>Adekwatność działań do potrzeb w zakresie łóżek szpitalnych</t>
  </si>
  <si>
    <t xml:space="preserve">Czy zaplanowany w ramach projektu zakup wyrobu medycznego (narzędzia, przyrządy, urządzenia i oprogramowanie do celów diagnostycznych
i terapeutycznych) jest uzasadniony z punktu widzenia rzeczywistego zapotrzebowania na dany produkt (wytworzona infrastruktura, w tym ilość, parametry ww. wyrobu medycznego są adekwatne do zakresu udzielanych przez podmiot świadczeń opieki zdrowotnej lub, w przypadku poszerzania oferty medycznej, odpowiadają na zidentyfikowane deficyty podaży świadczeń)?
Informacje stanowiące podstawę oceny powinny być dokładnie przedstawione w załączniku do wniosku o dofinansowanie (studium wykonalności, dokumentacji technicznej i w załączniku nr 2 do wniosku – Specyfikacja dot. kryteriów oceny merytorycznej projektu).
</t>
  </si>
  <si>
    <t xml:space="preserve">Czy projekt jest realizowany przez podmiot, który zapewnia i/lub będzie zapewniać najpóźniej w kolejnym okresie kontraktowania po zakończeniu realizacji projektu, udzielanie świadczeń opieki zdrowotnej finansowanych ze środków publicznych łącznie w ramach:
   oddziałów szpitalnych, 
   AOS,
   szpitalnego oddziału ratunkowego albo izby przyjęć,
   oddziału anestezjologii i intensywnej terapii?
</t>
  </si>
  <si>
    <t>Czy zaplanowane w ramach projektu działania nie zakładają zwiększenia liczby łóżek szpitalnych? 
Powyższe nie dotyczy w przypadku jeśli:
     taka potrzeba wynika z danych, zawartych we właściwych mapach.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
Niespełnienie powyższego warunku w odniesieniu do danego projektu dyskwalifikuje projekt.
* Platforma dostępna pod adresem: http://www.mapypotrzebzdrowotnych.mz.gov.pl/</t>
  </si>
  <si>
    <t>Wyłączenia w zakresie kardiologii</t>
  </si>
  <si>
    <t xml:space="preserve">Czy projekt z zakresu kardiologii nie przewiduje:
a)   zwiększenia liczby pracowni lub stołów hemodynamicznych - chyba, że taka potrzeba została zidentyfikowana we właściwej mapie potrzeb zdrowotnych (dalej: mapa) stworzonej zgodnie z przepisami ustawy
o świadczeniach opieki zdrowotnej finansowanych ze środków publicznych lub w danych źródłowych do ww. mapy.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b)   wymiany stołu hemodynamicznego - chyba, że taki wydatek zostanie uzasadniony stopniem zużycia urządzenia?
c)   utworzenia nowego ośrodka kardiochirurgicznego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d)   utworzenia nowego ośrodka kardiochirurgicznego dla dzieci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w sytuacji, kiedy mapa dopuszcza utworzenie jednego nowego ośrodka dla kilku województw, należy załączyć do wniosku o dofinansowanie pozytywną rekomendację Komitetu Sterującego ds. koordynacji interwencji EFSI w sektorze zdrowia dla inwestycji?                                             Niespełnienie powyższego warunku w odniesieniu do danego projektu dyskwalifikuje projekt.
* Platforma dostępna pod adresem: http://www.mapypotrzebzdrowotnych.mz.gov.pl/
</t>
  </si>
  <si>
    <t>Wyłączenia w zakresie onkologii</t>
  </si>
  <si>
    <t xml:space="preserve">Czy projekt z zakresu onkologii nie przewiduje:
a)   zwiększania liczby urządzeń do Pozytonowej Tomografii Emisyjnej (PET)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b)    wymiany PET - chyba, że taki wydatek zostanie uzasadniony stopniem zużycia urządzenia?
c)    utworzenia nowego ośrodka chemioterapii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d)   zakupu dodatkowego akceleratora liniowego do teleradioterapii - chyba, że taka potrzeba została zidentyfikowana we właściwej mapie. Jeżeli dane wymagane do oceny projektu nie zostały uwzględnione
w obowiązującej mapie należy posłużyć się  danymi źródłowymi do ww. map dostępnymi na internetowej platformie danych Baza Analiz Systemowych i Wdrożeniowych udostępnionej przez Ministerstwo Zdrowia* lub na podstawie sprawozdawczości Narodowego Funduszu Zdrowia (NFZ) za ostatni rok sprawozdawczy oraz jedynie w miastach wskazanych we właściwej mapie?
e)    wymiany akceleratora liniowego do teleradioterapii - chyba, że taki wydatek zostanie uzasadniony stopniem zużycia urządzenia, w tym
w szczególności gdy urządzenie ma więcej niż 10 lat?
Niespełnienie powyższego warunku w odniesieniu do danego projektu dyskwalifikuje projekt.
* Platforma dostępna pod adresem: http://www.mapypotrzebzdrowotnych.mz.gov.pl/
</t>
  </si>
  <si>
    <t>Liczba porodów przyjętych na oddziale
o charakterze położniczym</t>
  </si>
  <si>
    <t>Czy w projekcie uwzględniającym w zakresie rzeczowym oddział
o charakterze położniczym spełniony jest warunek dotyczący liczby porodów przyjętych w ciągu roku – co najmniej 400 porodów na tym oddziale*?
Niespełnienie powyższego warunku w odniesieniu do danego projektu dyskwalifikuje projekt.
* Wg oświadczenia wnioskodawcy za rok poprzedzający rok ogłoszenia konkursu.</t>
  </si>
  <si>
    <t xml:space="preserve">1.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t>
  </si>
  <si>
    <t>2. Zgodnie z pkt I.4 projekt jest zgodny z właściwą mapą potrzeb zdrowotnych. Zgodność z właściwą mapą potrzeb zdrowotnych oceniana jest przez Komisję Oceny Projektów na podstawie uzasadnienia wnioskodawcy zawartego we wniosku o dofinansowanie oraz OCI.</t>
  </si>
  <si>
    <t xml:space="preserve">3. Zgodnie z pkt I.7, projekt posiada OCI , którą załącza się:
- w przypadku projektu pozakonkursowego - do fiszki projektu przedkładanej do zatwierdzenia przez Komitet Sterujący oraz wniosku o dofinansowanie,
- w przypadku konkursu - do wniosku o dofinansowanie.
</t>
  </si>
  <si>
    <t>4. 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</si>
  <si>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5.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</si>
  <si>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6.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t>
  </si>
  <si>
    <t>7.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t>
  </si>
  <si>
    <t>8.  Projekty dotyczące oddziałów o charakterze położniczym mogą być realizowane wyłącznie na rzecz oddziału, gdzie liczba porodów przyjętych w ciągu roku wynosi co najmniej 400.</t>
  </si>
  <si>
    <t>9.  Projekty dotyczące oddziałów o charakterze zabiegowym mogą być realizowane wyłącznie na rzecz oddziału, w którym udział świadczeń zabiegowych we wszystkich świadczeniach udzielanych na tym oddziale wynosi co najmniej 50%.</t>
  </si>
  <si>
    <t>10. 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</si>
  <si>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Dpuszczające specyficzne</t>
  </si>
  <si>
    <t>III kwartał 2017</t>
  </si>
  <si>
    <t>I kwartał 2018</t>
  </si>
  <si>
    <t>Rehabilitacja, wady</t>
  </si>
  <si>
    <t>Poprawa dostępności usług diagnostycznych w ramach POZ i AOS ukierunkowanej na rozwój opieki koordynowanej</t>
  </si>
  <si>
    <t>Przebudowa i doposażenie bloków operacyjnych Klinicznego Szpitala Wojewódzkiego nr 1 im. F. Chopina w Rzeszowie</t>
  </si>
  <si>
    <t>KIK/56</t>
  </si>
  <si>
    <t>Poprawa infrastruktury domów pomocy społecznej i/lub placówek opiekuńczo-wychowawczych oraz podnoszenie kwalifikacji personelu w tym również pielęgniarek i pielęgniarzy ww. instytucji</t>
  </si>
  <si>
    <t>Regionalny Ośrodek Polityki Społecznej w Rzeszowie</t>
  </si>
  <si>
    <t>35-110</t>
  </si>
  <si>
    <t>u.Hetmańska 120</t>
  </si>
  <si>
    <t>Fundacja Podkarpackie Hospicjum dla Dzieci</t>
  </si>
  <si>
    <t>09.2014</t>
  </si>
  <si>
    <t>04.2016</t>
  </si>
  <si>
    <t>Rozbudowa i doposażenie Hospicjum dla Dzieci oraz działania informacyjno-szkoleniowe w zakresie opieki hospicyjnej w województwie podkarpackim</t>
  </si>
  <si>
    <t>360/07/13</t>
  </si>
  <si>
    <t>114/07/13</t>
  </si>
  <si>
    <t>Rozbudowa, przebudowa pawilonu Nr 10 ZOL dla osób starszych i przewlekle chorych w Górnie wraz z infrastrukturą</t>
  </si>
  <si>
    <t>Samodzielny Publiczny Zespół Zakładów Opieki Zdrowotnej „SANATORIUM” im. Jana Pawła II w Górnie</t>
  </si>
  <si>
    <t>Górno</t>
  </si>
  <si>
    <t>07.2014</t>
  </si>
  <si>
    <t>08.2016</t>
  </si>
  <si>
    <t>9.792.458</t>
  </si>
  <si>
    <t>Mariola Zajdel - Ostrowska, Departament Ochrony Zdrowia i Polityki Społecznej, Kierownik,
 017 747 68 04, m.ostrowska@podkarpackie.pl
Konrad Fijołek, Departament Ochrony Zdrowia i Polityki Społecznej, gł. specjalista,
017 747 68 05, k.fijolek@podkarpackie.pl</t>
  </si>
  <si>
    <t xml:space="preserve">
</t>
  </si>
  <si>
    <t>Pkt 13. Projekty z zakresu onkologii nie mogą przewidywać:
- zwiększania liczby urządzeń do Pozytonowej Tomografii Emisyjnej (PET) - chyba, że taka potrzeba wynika z danych, o których mowa w pkt I.5,
- wymiany PET - chyba, że taki wydatek zostanie uzasadniony stopniem zużycia urządzenia,
- utworzenia nowego ośrodka chemioterapii - chyba, że taka potrzeba wynika z danych, o których mowa w pkt I.5,
- zakupu dodatkowego akceleratora liniowego do teleradioterapii - chyba, że taka potrzeba wynika z danych, o których mowa w pkt I.5 oraz jedynie w miastach wskazanych we właściwej mapie,
- wymiany akceleratora liniowego do teleradioterapii - chyba, że taki wydatek zostanie uzasadniony stopniem zużycia urządzenia, w tym w szczególności gdy urządzenie ma więcej niż 10 lat.</t>
  </si>
  <si>
    <t xml:space="preserve">
Pkt 12. Projekty z zakresu kardiologii nie mogą przewidywać:
-  zwiększenia liczby pracowni lub stołów hemodynamicznych - chyba, że taka potrzeba wynika z danych, o których mowa w pkt I.5,
- wymiany stołu hemodynamicznego - chyba, że taki wydatek zostanie uzasadniony stopniem zużycia urządzenia,
- utworzenia nowego ośrodka kardiochirurgicznego - chyba, że taka potrzeba wynika z danych, o których mowa w pkt I.5,
-  utworzenia nowego ośrodka kardiochirurgicznego dla dzieci - chyba, że taka potrzeba wynika z danych, o których mowa w pkt I.5; należy odpowiednio uwzględnić przypadki, że mapa dopuszcza utworzenie nowego ośrodka dla kilku województw i w takim przypadku, dla inwestycji wymagana jest pozytywna rekomendacja Komitetu Sterującego do spraw koordynacji interwencji EFSI w sektorze zdrowia.</t>
  </si>
  <si>
    <t>2. Dostosowanie istniejącej infrastruktury.</t>
  </si>
  <si>
    <t>Czy realizacja projektu dotyczy dostosowania istniejącej infrastruktury do obowiązujących przepisów? Jeżeli tak, to czy realizacja projektu polegającego na dostosowaniu istniejącej infrastruktury do obowiązujących przepisów jest uzasadniona z punktu widzenia poprawy efektywności (w tym kosztowej) i dostępu do świadczeń opieki zdrowotnej?</t>
  </si>
  <si>
    <t>Merytoryczne dopuszczające specyficzne</t>
  </si>
  <si>
    <t xml:space="preserve">Czy podmiot leczniczy udziela (w określonych przypadkach: będzie udzielać) świadczeń opieki zdrowotnej na podstawie umowy zawartej z Dyrektorem oddziału wojewódzkiego NFZ o udzielanie świadczeń opieki zdrowotnej
w adekwatnym dla projektu zakresie?
Czy w przypadku poszerzenia działalności podmiotu wykonującego działalność leczniczą, złożone zostało przez podmiot wykonujący działalność leczniczą zobowiązanie do świadczenia usług najpóźniej w kolejnym okresie kontraktowania usług przez NFZ po zakończeniu realizacji projektu
w ramach kontraktu (ze środków publicznych)?
W przypadku niepodjęcia świadczenia danych usług beneficjent zostanie zobowiązany do zwrotu dofinansowania (odpowiednie zapisy w tym zakresie zostaną ujęte w umowie o dofinansowanie).
Spełnienie tego warunku będzie elementem kontroli w czasie realizacji projektu oraz po zakończeniu jego realizacji w ramach tzw. kontroli trwałości.
</t>
  </si>
  <si>
    <t>bieszczadzki, brzozowski, dębicki, jarosławski, jasielski, kolbuszowski, krośnieński,  m. Krosno, leski, leżajski, lubaczowski, łańcucki, mielecki, niżański, przemyski, m. Przemyśl, przeworski, ropczycko-sędziszowski, rzeszowski, m. Rzeszów, sanocki, stalowowolski, strzyżowski, tarnobrzeski, m. Tarnobrzeg</t>
  </si>
  <si>
    <t>11. 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i oszczędzające zabiegi chirurgiczne rozumiane są zgodnie z listą procedur wg klasyfikacji ICD9 zaklasyfikowanych jako zabiegi radykalne i oszczędzające w wybranych grupach nowotworów zamieszczoną na platformie.</t>
  </si>
  <si>
    <t>Czy w przypadku projektu z zakresu onkologii dotyczącego w szczególności sal operacyjnych oraz związanego z rozwojem usług medycznych lecznictwa onkologicznego w zakresie zabiegów chirurgicznych, wnioskodawca przekroczył wartość progową (próg odcięcia) 60 zrealizowanych radykalnych i oszczędzających zabiegów chirurgicznych rocznie* dla nowotworów danej grupy narządowej, zgodnie z  listą procedur wg klasyfikacji ICD9 zaklasyfikowanych jako zabiegi radykalne i oszczędzające w wybranych grupach nowotworów?
Niespełnienie powyższego warunku w odniesieniu do danego projektu dyskwalifikuje projekt.
*Wg danych wnioskodawcy za rok poprzedzający ogłoszenie konkursu.
Informacje stanowiące podstawę oceny powinny być dokładnie przedstawione w załączniku do wniosku o dofinansowanie (studium wykonalności, dokumentacji technicznej i w załączniku nr 2 do wniosku – Specyfikacja dot. kryteriów oceny merytorycznej projektu).</t>
  </si>
  <si>
    <t>Pozytywna  Opinia Celowości Inwestycji (OCI)</t>
  </si>
  <si>
    <t>Kwalifikacje kadry medycznej do obsługi wyrobu  medycznego objętego projektem</t>
  </si>
  <si>
    <t>Wnioskodawca dysponuje infrastrukturą techniczną niezbędną do instalacji i użytkowania wyrobu  medycznego objętego projektem</t>
  </si>
  <si>
    <t xml:space="preserve">Czy w przypadku projektu przewidującego zakup wyrobu medycznego (narzędzia, przyrządy, urządzenia i oprogramowanie do celów diagnostycznych i terapeutycznych), wnioskodawca dysponuje lub zobowiązuje się do dysponowania najpóźniej
w dniu zakończenia okresu kwalifikowalności wydatków określonego w umowie o dofinansowanie projektu, kadrą medyczną odpowiednio wykwalifikowaną do obsługi wyrobu medycznego objętego projektem?
Informacje stanowiące podstawę oceny powinny być dokładnie przedstawione w załączniku do wniosku o dofinansowanie (studium wykonalności, dokumentacji technicznej i w załączniku nr 2 do wniosku – Specyfikacja dot. kryteriów oceny merytorycznej projektu).
</t>
  </si>
  <si>
    <t>Czy w przypadku projektu przewidującego zakup wyrobu  medycznego (narzędzia, przyrządy, urządzenia i oprogramowanie do celów diagnostycznych i terapeutycznych), wnioskodawca  dysponuje lub zobowiązuje się do dysponowania najpóźniej
w dniu zakończenia okresu kwalifikowalności wydatków określonego w umowie o dofinansowanie projektu, infrastrukturą techniczną niezbędną do instalacji i użytkowania wyrobu medycznego objętego projektem? 
Informacje stanowiące podstawę oceny powinny być dokładnie przedstawione w załączniku do wniosku o dofinansowanie (studium wykonalności, dokumentacji technicznej i w załączniku nr 2 do wniosku – Specyfikacja dot. kryteriów oceny merytorycznej projektu).</t>
  </si>
  <si>
    <t xml:space="preserve">Czy projekt dotyczący oddziałów o charakterze zabiegowym* jest realizowany wyłącznie na rzecz oddziału, w którym udział świadczeń zabiegowych we wszystkich świadczeniach udzielanych na tym oddziale wynosi co najmniej 50%**(w ramach Jednorodnych Grup Pacjentów)?
Niespełnienie powyższego warunku w odniesieniu do danego projektu dyskwalifikuje projekt.                                                                                                                                                                                *Dotyczy projektów przewidujących w zakresie wsparcia oddziały o charakterze zabiegowym.
** Wg oświadczenia wnioskodawcy za rok poprzedzający rok ogłoszenia konkursu (wartość wskaźnika należy przyjąć
z dokładnością do dwóch miejsc po przecinku).
</t>
  </si>
  <si>
    <t>Ilość radykalnych i oszczędzających zabiegów chirurgicznych z zakresu onkologii</t>
  </si>
  <si>
    <t>RPO WPK.6.P.1</t>
  </si>
  <si>
    <t>RPO WPK.6.P.2</t>
  </si>
  <si>
    <t>RPO WPK.6.P.3</t>
  </si>
  <si>
    <t>FISZKA PROJEKU POZAKONKURSOWEGO</t>
  </si>
  <si>
    <t>Nr projektu w Planie Działań</t>
  </si>
  <si>
    <t xml:space="preserve">RPO WPK 6.P.1 </t>
  </si>
  <si>
    <t>Tytuł projektu</t>
  </si>
  <si>
    <t>Beneficjent</t>
  </si>
  <si>
    <t xml:space="preserve">Wojewódzki Szpital im. św. Ojca Pio w Przemyślu
Ul. Monte Cassino 18
37-700 Przemyśl                                          
</t>
  </si>
  <si>
    <t>Powiat:</t>
  </si>
  <si>
    <t>TERYT:</t>
  </si>
  <si>
    <t>podkarpackie,    jarosławski,    lubaczowski,    przemyski,    -m. Przemyśl,    przeworski</t>
  </si>
  <si>
    <t>Regionalny Program Operacyjny Województwa Podkarpackiego na lata 2014-2020</t>
  </si>
  <si>
    <t>OŚ VI SPÓJNOŚĆ PRZESZTRZENNA I SPOŁECZNA</t>
  </si>
  <si>
    <t xml:space="preserve">DZIAŁANIE 6.2 INFRASTRUKTURA OCHRONY ZDROWIA I POMOCY SPOŁECZNEJ   </t>
  </si>
  <si>
    <t>INFORMACJE O PROJEKCIE</t>
  </si>
  <si>
    <r>
      <t xml:space="preserve">Cel zgodnie z </t>
    </r>
    <r>
      <rPr>
        <i/>
        <sz val="10"/>
        <rFont val="Calibri"/>
        <family val="2"/>
        <charset val="238"/>
        <scheme val="minor"/>
      </rPr>
      <t>Policy Paper</t>
    </r>
  </si>
  <si>
    <t>lista rozwijana</t>
  </si>
  <si>
    <t xml:space="preserve">Narzędzie zgodnie z Policy Paper </t>
  </si>
  <si>
    <t xml:space="preserve">13-Wsparcie regionalnych podmiotów leczniczych udzielających świadczeń zdrowotnych na rzecz osób dorosłych, dedykowanych chorobom, które są istotną przyczyną dezaktywizacji zawodowej (roboty budowlane, doposażenie)
14-Wsparcie regionalnych podmiotów leczniczych udzielających świadczeń zdrowotnych na rzecz osób dorosłych, ukierunkowanych na specyficzne dla regionu grupy chorób, które są istotną przyczyną dezaktywizacji zawodowej (roboty budowlane, doposażenie)
</t>
  </si>
  <si>
    <t>CT9 Promowanie włączenia społecznego, walka z ubóstwem i wszelką dyskryminacją</t>
  </si>
  <si>
    <t>PI9a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</si>
  <si>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</si>
  <si>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</si>
  <si>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</si>
  <si>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 xml:space="preserve">Wnioskowany Projekt wpisuje się w założenia następujących dokumentów programowych:
1.Długookresową Strategią Rozwoju Kraju Polska 2030,
Dobry stan zdrowia jest istotną determinantą wzrostu gospodarczego. Zgodnie z w/w strategia zapewnienie efektywnej opieki zdrowotnej jest jednym z kluczowych warunków dla tworzenia optymalnego rozwoju w XXI wieku. Dążenie do kompleksowego rozwoju „jakości życia”, która przejawia się m.in. w długości życia w zdrowiu, możliwe jest dzięki inwestycjom w zdrowie. Zdrowe i aktywne społeczeństwo przyczynia się do budowania regionalnego rynku pracy, odpowiadającego na wyzwania współczesnej gospodarki oraz potrzeby lokalnych pracodawców. 
Jednym z kluczowych elementów systemu, wpływających na jakość i dostępność udzielanych świadczeń opieki zdrowotnej, jest stan oraz ilość infrastruktury ochrony zdrowia. 
2.Strategią Rozwoju Kraju  2020 
Obszar strategiczny III. Spójność społeczna i terytorialna Cel III.1. Integracja społeczna Cel III.2. Zapewnienie dostępu i określonych standardów usług publicznych   
3 Policy paper dla ochrony zdrowia na lata 2014–2020”  
 Cele operacyjny A :Rozwój profilaktyki zdrowotnej, diagnostyki i medycyny naprawczej ukierunkowany na główne problemy epidemiologiczne w Polsce.
4. Strategią Rozwoju Województwa – Podkarpackie 2020,
5.Regionalny Program Operacyjny Województwa Podkarpackiego na lata 2014-2020  
 Oś priorytetowa VI.  Spójność Przestrzenna i Społeczna   CT 9 Promowanie włączenia społecznego, walka z ubóstwem i wszelką dyskryminacją.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na usługi na poziomie społeczności lokalnych    
6.Projekt zgodny z dokumentem "„ Mapa potrzeb zdrowotnych w zakresie kardiologii dla województwa podkarpackiego 
Projekt jest odpowiedzią na  zidentyfikowane deficyty  i potrzeby ,uwzględniające sytuację demograficzną i epidemiologiczną  w zakresie potrzeb kardiologicznych  na poziomie województwa podkarpackiego oraz faktycznym zapotrzebowaniem i dostępnością infrastruktury ochrony zdrowia ze szczególnym uwzględnieniem  powiatów byłego województwa przemyskiego  z wykorzystaniem dokumentu: „ Mapa potrzeb zdrowotnych w zakresie kardiologii dla województwa podkarpackiego”.
Choroby serca są pierwszą co do częstości przyczyną zgonów mieszkańców woj. podkarpackiego, podobnie jak w przypadku wszystkich pozostałych województw. Były one odpowiedzialne za 28%ogółu zgonów mieszkańców województwa (27,7% w przypadku mężczyzn, 28,3% w przypadku kobiet) i są to odsetki zbliżone do całej Polski (odpowiednio 28%, 27% i 29,1%) Mapa potrzeb zdrowotnych 1.5    Zgony z powodu chorób
serca w województwie  http://www.mz.gov.pl/wp-content/uploads/2015/12/MPZ_kardiologia_podkarpackie.pdf
Na podstawie  w/w dokumentu szacunkowa prognoza zachorowalności   dla województwa podkarpackiego, uwzględniając wyłącznie procesy demograficzne  w okresie 2015-2025 wskazuje, że  zachorowalność wzrośnie z poziomu 19,3 tys. do poziomu 22,1 tys. ( +2,8 tys.; +14%; 10. najwyższa wartość w kraju). Pod względem dynamiki wzrostu zachorowalności województwo jest na miejscu 6. w Polsce.
W województwie podkarpackim na przestrzeni prognozowanych lat (2016-2029)  zmiany w strukturze ludności względem wieku, płci, miejsca zamieszkania spowodują zwiększenie zapotrzebowania na procedury realizowane w pracowniach hemodynamicznych o 25,5%. 
Projekt jest  częścią  przedsięwzięcia zgłoszonego do Kontraktu Terytorialnego:
- Modernizacja kluczowych elementów infrastruktury mających istotny wpływ na poprawę dostępności do jednej z podstawowych grup usług publicznych, jakimi są usługi zdrowotne w województwie podkarpackim
Projekt wynika z „Mapy potrzeb zdrowotnych zakresie Mapa potrzeb zdrowotnych w zakresie kardiologii dla województwa podkarpackiego oraz:
• analizy danych dostępnych w ramach statystyka szpitala- program komputerowy-ruch chorych wskaźniki szpitala,
• analizy własnych wskaźników i danych dotyczących liczby obłożeń na oddziałach,  posiadanego sprzętu 
• możliwości wykorzystania zasobów  ludzkich szpitala oraz   przede wszystkim najnowszych metod, prognoz , umiejętności  i wiedzy medycznej lekarzy kardiologów zatrudnionych w szpitalu oraz współpracujących specjalistów w zakresie kardiologii ze szpitali klinicznych w Polsce.
Strategiczność projektu  wynika wprost z zaproponowanych   działań w projekcie, które  przyczyniają się bezpośrednio   do zmniejszenia zachorowalności  i  umieralności  mieszkańców województwa Podkarpackiego  , którego wskaźnik jest głównym określonym 
w dokumencie „ Strategia Rozwoju Województwa- PODKARPACKIE 2020   
Cel Zwiększenie bezpieczeństwa zdrowotnego  społeczeństwa poprzez  poprawę dostępności i jakości funkcjonowania  systemu ochrony zdrowia 
Kierunek działania : Poprawa dostępu do specjalistycznej Opieki medycznej.
Wskaźnik: Zgony według przyczyn na 10 tyś mieszkańców : nowotwory złośliwe, choroby układu krążenia. Wartość wskaźnika bazowa (dla chorób układu krążenia_-  50,3 ( 2011r.) Wartość wskaźnika szacunkowa 2020  - 40
</t>
  </si>
  <si>
    <t>Opis wpływu projektu na efektywność kosztową projektu oraz efektywność finansową Beneficjenta</t>
  </si>
  <si>
    <t xml:space="preserve">Projekt zakłada powstanie nowego Oddziału Rehabilitacji Kardiologicznej i rozszerzenia istniejącego Oddziału Kardiologicznego o Pododdział Kardiologii Inwazyjnej. Projekt zakłada wzrost wartości majątku w związku z przebudową istniejącej infrastruktury na potrzeby nowych oddziałów niezbędnych do funkcjonowania oddziałów- wprowadzenie gazów technicznych  klimatyzacji .itp.
Zakup nowych sprzętów  i wyposażenia  z zastosowaniem energooszczędnych rozwiązań  technicznych i technologicznych, obniży koszty napraw i przeglądów, zwiększy skuteczności użytkowania i wydajności.   a tym samym zmniejszy wydatki ze strony szpitala.
 W związku z poszerzeniem działalności oraz możliwością wykonania większej ilości świadczeń kardiologicznych w szerszym zakresie, szacuje sie uzyskanie z tego tytułu dodatkowych przychodów  co przełoży się na wskaźniki ekonomiczne w zakresie przychodów,  płynności finansowej i zadłużenia.
Planowany projekt  przyczyni się do ochrony istniejących miejsc pracy , zmiany będące wynikiem restrukturyzacji pozwolą na optymalne wykorzystanie pracowników placówek zdrowotnych będących obecnie na etapie reorganizacji..
Projekt  „Koordynowana opieka kardiologiczna .. „zakłada  także realizacje działań w kontekście zwiększenia skuteczności i efektywności poprzez realizację następujących efektów :
• ograniczenie regionalnych dysproporcji w infrastrukturze zdrowotnej, 
• poprawę jakości lecznictwa specjalistycznego i wysokospecjalistycznego zarówno stacjonarnego jak i ambulatoryjnego, 
• zwiększenie sprawności i skuteczności wykonywania świadczeń medycznych, 
• zmniejszenie dysproporcji w dostępie do usług medycznych.
Największe koszty utraconej produktywności generują choroby układu krążenia (17,5%)..„Policy paper dla ochrony zdrowia na lata 2014–2020”.
Dobry stan zdrowia społeczeństwa jest istotną determinantą wzrostu gospodarczego pośrednie, bezpośrednie oraz niematerialne koszty chorób, tj. koszty leczenia, zmniejszenie dochodów, wcześniejsze odejście z rynku pracy, obciążają przede wszystkim osoby chore oraz ich rodziny, ale równocześnie powodują wzrost obciążenia dla budżetu państwa.
Projekt zakłada wielokierunkowe działanie podejmowane dla osiągnięcia możliwie najlepszego stanu fizycznego, psychicznego i socjalnego chorych, tak aby mogli oni, w miarę możliwości, powrócić do pełnienia dotychczasowych ról społecznych i pracy zarobkowej.
 Planowana do realizacji inwestycja przyczyni się do poszerzenia oddziału kardiologicznego   o Pododdział Kardiologii Inwazyjnej oraz do powstania nowego Oddziału Rehabilitacji Kardiologicznej ( roboty budowlane  doposażenie) oraz doposażenie poradni kardiologicznej w szpitalu, a także zakup angiografu i unowocześnieni pracowni Hemodynamiki i Angiologii
Planowana i realizowana obecnie w szpitalach wojewódzkich  Miasta  Przemyśla reorganizacja wraz z niezbędną restrukturyzacją oraz planowane do zastosowania w projekcie rozwiązania techniczne w znacznym stopniu wpłyną na podniesienie efektywności finansowej w zakresie świadczonych usług oraz zarządzania jednostką. Szczegółowe wyliczenia efektywności finansowej przedstawione zostaną w studium wykonalności stanowiącym załącznik do wniosku o dofinansowanie.. Wojewódzki Szpital  im. św. Ojca Pio w Przemyślu  znajduje się obecnie na etapie działań konsolidacyjnych  i  współpracy podmiotów leczniczych. W dniu 26.11.2015 r. Wojewódzki Szpital  im. św. Ojca Pio w Przemyślu   zawarł Porozumienie o wzajemnej współpracy ze Szpitalem Wojewódzkim OLK w Przemyślu . Celem niniejszego porozumienia jest wielokierunkowa współpraca pomiędzy Szpitalem  Wojewódzki  im. św. Ojca Pio w Przemyślu oraz Szpitalem Wojewódzkim OLK w Przemyślu ( powstałym przez połączenia Obwodu Lecznictwa Kolejowego Samodzielnego Publicznego Zakładu Opieki Zdrowotnej w Przemyślu oraz  Szpitala Miejskiego w Przemyślu)W zakresie wzajemnej wymiany doświadczeń organizacyjnych, medycznych oraz dotyczących zarządzania szpitalem w celu świadczenia usług medycznych dla pacjentów w obu placówkach na jak najwyższym poziomie celem optymalizacji koszów i działania zmierzającego końcowo do połączenia obu placówek.
Przeprowadzone zostały już pierwsze  działania w zakresie reorganizacji i restrukturyzacji wewnątrz podmiotów leczniczych  , zostały połączone oddziały dublujące sie w szpitalach i ulokowane w jednej placówce zgodnie z potrzebami wynikającymi z obowiązujących przepisów , procedur oraz w celu maksymalizacji wykorzystania infrastruktury oraz  stopnia jej dostosowania do istniejących deficytów. Czynnikiem decydującym o konsolidacji są kwestie wynikające z obecnej sytuacji w służbie zdrowia, ekonomiczne i organizacyjne tj.: redukcja i optymalizacja kosztów działalności, oszczędności związane z kosztami  personelu medycznego, zarządzania i administracyjnymi, centralizacja zakupów i inwestycji, itp. obecnie powstałe podmioty  współpracują także w formie tzw. grup zakupowych, co pozwala zmniejszać koszty zakupu produktów leczniczych i wyrobów medycznych i usług np pralniczych. 
</t>
  </si>
  <si>
    <t>Cel projektu</t>
  </si>
  <si>
    <t>Opis projektu</t>
  </si>
  <si>
    <t>Opis zgodności projektu 
z mapami potrzeb zdrowotnych</t>
  </si>
  <si>
    <t>Planowany okres realizacji projektu [RRRR.KW]</t>
  </si>
  <si>
    <t>Planowana data rozpoczęcia  
[RRRR.KW]</t>
  </si>
  <si>
    <t>Planowana data zakończenia 
[RRRR.KW]</t>
  </si>
  <si>
    <t>Planowana data złożenia wniosku 
o dofinansowanie [RRRR.KW]</t>
  </si>
  <si>
    <t>Źródła finansowania</t>
  </si>
  <si>
    <t>[rok]</t>
  </si>
  <si>
    <t>Razem</t>
  </si>
  <si>
    <t>Planowany koszt całkowity 
[PLN]</t>
  </si>
  <si>
    <t>Planowany koszt kwalifikowalny [PLN]</t>
  </si>
  <si>
    <t>Planowane dofinansowanie UE 
[%]</t>
  </si>
  <si>
    <t>Działania w projekcie</t>
  </si>
  <si>
    <t>Nazwa zadania</t>
  </si>
  <si>
    <t>Opis działania</t>
  </si>
  <si>
    <t>Szacunkowa wartość całkowita zadania [PLN]</t>
  </si>
  <si>
    <t xml:space="preserve">
1. Przebudowa ,rozbudowa  istniejącej infrastruktury podmiotów ochrony zdrowia –powstanie pododdziału Kardiologii Inwazyjnej i Oddziału Rehabilitacji Kardiologicznej, oraz unowocześnienie pracownii Hemodynamiki i Angiologi                                                                       Inwestycja będzie  uwzględniała  dostosowanie infrastruktury i wyposażenia do potrzeb osób starszych i niepełnosprawnych
 </t>
  </si>
  <si>
    <t xml:space="preserve">2. Zakup sprzętu medycznego oraz wyposażenia niezbędnego do świadczenia usług medycznych w ramach  rozszerzonego Oddziału Kardiologicznego  z Pododdziałem Intensywnego  Nadzoru Kardiologicznego ( o pododdział Kardiologii Inwazyjnej), Oddziału Rehabilitacji Kardiologicznej oraz Poradni Kariologicznej w szpitalu i Pracowni Hemodynamiki i Angiologii.                                                                                                                                                                       
Inwestycja będzie  uwzględniała  dostosowanie infrastruktury i wyposażenia do potrzeb osób starszych i niepełnosprawnych
</t>
  </si>
  <si>
    <t xml:space="preserve">Wskaźniki
</t>
  </si>
  <si>
    <t>Rodzaj  [produktu/ rezultatu]</t>
  </si>
  <si>
    <t>Szacowana wartość osiągnięta dzięki realizacji projektu</t>
  </si>
  <si>
    <t>Wartość docelowa zakładana w PO/SZOOP</t>
  </si>
  <si>
    <t>Liczba wspartych podmiotów leczniczych</t>
  </si>
  <si>
    <t>produktu</t>
  </si>
  <si>
    <t xml:space="preserve">Ludnośc objeta ulepszonymi usługami medycznymi </t>
  </si>
  <si>
    <t>rezultatu</t>
  </si>
  <si>
    <t>os</t>
  </si>
  <si>
    <t>Kryteria wyboru projektu</t>
  </si>
  <si>
    <t>Zawarto w odrębnej tabeli</t>
  </si>
  <si>
    <t>Wojewódzki Szpital im. Zofii z Zamoyskich Tarnowskiej w Tarnobrzegu 
 ul. Szpitala 1, 39-400 Tarnobrzeg
 tel. (015) 812 30 01, E-mail: sekretariat@szpitaltbg.pl</t>
  </si>
  <si>
    <t>m. Tarnobrzeg</t>
  </si>
  <si>
    <t>VI. Spójność przestrzenna i społeczna</t>
  </si>
  <si>
    <t>6.2  Infrastruktura ochrony zdrowia i pomocy społecznej</t>
  </si>
  <si>
    <t>6.2.1 Infrastruktura ochrony zdrowia</t>
  </si>
  <si>
    <t>Narzędzie zgodnie z Policy Paper</t>
  </si>
  <si>
    <t>Narzędzie 13 Wsparcie regionalnych podmiotów leczniczych udzielających świadczeń zdrowotnych na rzecz osób dorosłych, dedykowanych chorobom, które są istotną przyczyną dezaktywizacji zawodowej (roboty budowalne, doposażenie) [R]_x000D_
Narzędzie 14 Wsparcie regionalnych podmiotów leczniczych udzielających świadczeń zdrowotnych na rzecz osób dorosłych, ukierunkowanych na specyficzne dla regionu grupy chorób, które są istotną przyczyną dezaktywizacji zawodowej (roboty budowlane, doposażenie) [R]</t>
  </si>
  <si>
    <t>Strategicznym celem projektu jest poprawa bezpieczeństwa zdrowotnego ludności województwa podkarpackiego poprzez Rozwój Centrum Onkologicznego w Tarnobrzegu. W wyniku realizacji projektu podniesie się w istotny sposób jakość i ilość świadczonych usług medycznych w Wojewódzkim Szpitalu im. Zofii z Zamoyskich Tarnowskiej w Tarnobrzegu.</t>
  </si>
  <si>
    <t>Wykonanie studium wykonalności</t>
  </si>
  <si>
    <t>Adaptacja pomieszczeń w celu uruchomienia sal operacyjnych, polegająca na przebudowie i nadbudowie pomieszczeń pawilonu D,D1,D2 pod potrzeby Centrum Onkologicznego.</t>
  </si>
  <si>
    <t>Rozbudowa Centrum Onkologii o Ośrodek Radioterapii wraz z zakupem dwóch akceleratorów do radioterapii.</t>
  </si>
  <si>
    <t>szt.</t>
  </si>
  <si>
    <t>IV kwartał 2017</t>
  </si>
  <si>
    <t>2016 III KW</t>
  </si>
  <si>
    <t>2018 IV KW</t>
  </si>
  <si>
    <t>2017 I KWARTAŁ</t>
  </si>
  <si>
    <t>Jednym z głównych wyznaczników poziomu rozwoju regionu, wpływających na jakość życia jego mieszkańców jest odpowiednio rozwinięta, dostosowana do potrzeb oraz spełniająca standardy Unii Europejskiej infrastruktura ochrony zdrowia. Zgodnie z celami polityki spójności Unii Europejskiej, konieczne jest wspieranie rozwoju infrastruktury przede wszystkim w najbiedniejszych regionach Unii Europejskiej, co w perspektywie długookresowej przyczyni się do zmniejszenia dysproporcji w dostępie do wysokiej jakości opieki zdrowotnej oraz podniesienia ich konkurencyjności. 
Nowotwory stanowią jeden z najpoważniejszych, co do skali i złożoności, problemów z punktu widzenia zdrowia publicznego w Polsce i w Unii Europejskiej. Nowotwory złośliwe stanowią także narastający problem ekonomiczny polskiego społeczeństwa. Skalę problemu obrazują dane statystyczne, zgodnie z którymi Rocznie odnotowuje się 150 tys. nowych zachorowań, 90 tys. zgonów rocznie. Jak podają autorzy Narodowego Programu Zwalczania Chorób Nowotworowych na lata 2016-2024 liczba zachorowań na choroby nowotworowe wzrasta od szeregu lat szybciej niż liczba ludności. Nowotwory  złośliwe  stanowią  drugą  przyczynę  zgonów w  Polsce a prognozy Krajowego Rejestru Nowotworów na najbliższe lata pokazują, że liczby zachorowań i zgonów na nowotwory złośliwe w Polsce będą wzrastać, stając się zarówno u kobiet, jak i mężczyzn pierwszą przyczyną zgonów przed 65. rokiem życia, wyprzedzając nawet zgony z powodu chorób układu  sercowo-naczyniowego. 
Z analogiczna sytuacją mamy do czynienia na obszarze województwa podkarpackiego, jak wynika z opracowania pn. „Nowotwory złośliwe w województwie podkarpackim w 2013 roku”, autorstwa M. Grądalska-Lampart,  A. Radziszewska, A. Patro, K. Kozioł, J. Gawełko.  
W 2013 roku w Rejestrze Nowotworów dla województwa podkarpackiego odnotowano 4 386 pierwszorazowych zgłoszeń nowotworów złośliwych u mężczyzn i 3 759 u kobiet. Szacuje się że w 2020 roku będzie to  już około 9500 zachorowań w tym 5000 u mężczyzn i 4500 u kobiet. Wśród najskuteczniejszych metod leczenia chorób nowotworowych znajduje się radioterapia. 70% chorych na choroby nowotworowe powinno być leczonych z zastosowaniem radioterapii, czyli około 5100 osób – podczas gdy rzeczywiście liczba ta nie przekroczyła 3600. Oznacza to że około 30 % chorych było leczonych poza województwem lub nie było leczonych radioterapią w ogóle. W 2020 roku liczba leczonych napromieniowaniem powinna wynosić około 6300. Województwo podkarpackie znajduje się na ostatnim miejscu w Polsce, pod względem posiadanej aparatury do radioterapii ze wskaźnikiem 6 przyspieszaczy na 2.100.000 ludności a wiec ok. 1:350.000 mieszkańców i jest na 14 miejscu w Polsce oraz zalecanej przez WHO średniej 1:250 000. Skutkiem niedoborów w zakresie infrastruktury i wyposażenia jest znacząca migracja chorych do innych województw. Jednym z najważniejszych ośrodków leczenia tą metodą jest w Podkarpaciu Podkarpackie Centrum Onkologii w Rzeszowie oraz Ośrodek w Brzozowie. 
Nowotwory złośliwe są drugą co częstości przyczyną zgonów mieszkańców województwa podkarpackiego podobnie jak i wszystkich pozostałych województw. W latach 2011-2013 były one odpowiedzialne za 22,1% ogółu zgonów mieszkańców województwa (24,5% zgonów mężczyzn i 19,4% zgonów kobiet) i są to odsetki niższe niż w przypadku całej Polski (odpowiednio 24,5%, 26,0% i 22,8%). Współczynnik rzeczywisty umieralności z powodu ogółu nowotworów mieszkańców woj. podkarpackiego 191,1/100 tys. ludności jest mniejszy od ogólnopolskiego o 21,4%, przy czym różnica jest większa w przypadku kobiet (25,0%) niż mężczyzn (18,9%). Część różnic wynika z korzystnej struktury wieku ludności województwa podkarpackiego, gdyż po standaryzacji współczynników względem wieku (wartości SMR) deficyt umieralności mieszkańców województwa w stosunku do poziomu w całym kraju jest już mniejszy niż rzeczywisty i wynosi dla ogółu osób 17,0%, dla kobiet 20,9%, a dla mężczyzn 14,8%. Mieszkańcy powiatów województwa podkarpackiego są narażeni na utratę życia z powodu nowotworów złośliwych w takim samym, a w niektórych powiatach mniejszym stopniu niż mieszkańcy Polski. 
Lokalizacja Ośrodka Radioterapii w Tarnobrzegu wynika z faktu iż bliskie sąsiedztwo szpitala zapewni kompleksową opiekę szpitalną oraz opiekę ambulatoryjną w wielu poradniach i pracowniach diagnostycznych. O tym, że placówka zostanie zlokalizowana w Tarnobrzegu zadecydowało kilka czynników:
- względy merytoryczne – blisko 22% wszystkich chorych z Podkarpacia pochodzi z regionu tarnobrzeskiego (powiaty: M. Tarnobrzeg, tarnobrzeski, stalowowolski, mielecki, kolbuszowski, niżański), szacuje się że ośrodek tarnobrzeski będzie przyjmował około 600 chorych roczni, co wpłynie na zmniejszenie dysproporcji w dostępie do świadczeń zdrowotnych, które występują w regionie Podkarpacia
- względy komunikacyjne i społeczne – chorzy dojeżdżają na leczenie do Ośrodka w Rzeszowie, w Kielcach oraz Brzozowie.
- względy demograficzne – niska płodność (region zajmuje 3 miejsce w zestawieniu od najniższej wartości tego współczynnika) wraz z charakterystykami długości życia prowadzi do intensywnego starzenia się populacji tego regionu, przy czym będzie wzrastać liczba osób w wieku 80 lat i więcej. Podwójne starzenie się populacji determinuje konieczność rozwoju usług zdrowotnych, uwzględniających zapotrzebowanie na leczenie i pomoc osób w podeszłym wieku.
Niniejsze przedsięwzięcie wpisuje się m.in. w realizowany przez Wojewódzki Szpital w Tarnobrzegu projekt pn. Podkarpacki System Informacji Medycznej. Zintegrowany system informatyczny - HIS (Hospital Information System) plus RIS/PACS (Radiology Information System/Picture Archiving and Communication System) oraz pakiet oprogramowania dla administracji - pozwala na prowadzenie szczegółowej ewidencji świadczeń zdrowotnych w układzie dokumentacji medycznej, w tym: ruchu chorych, obrotu lekiem i materiałami zużywanymi w procesie leczenia, ewidencji badań, zabiegów, konsultacji i procedur medycznych, obsługi pracowni diagnostycznych oraz wykonywanych badań laboratoryjnych, a także prowadzenie szczegółowej ewidencji zdarzeń gospodarczych, w tym: ewidencji finansowo-księgowej, materiałowej, kadrowej i płacowej. Pozwala także na zwiększenie stopnia wykorzystania procedur medycznych nie tylko wewnątrz szpitala, ale dla telemedycyny, poprzez wykorzystanie elektronicznych repozytoriów historii choroby, czy badań diagnostycznych. Równocześnie Projekt PSIM usprawnił pracę między oddziałami (elektroniczne zlecenia badań diagnostycznych, laboratoryjnych, konsultacji, itp.) oraz przybliżył nas i dał narzędzia do wprowadzania EDM - Elektronicznej Dokumentacji Medycznej</t>
  </si>
  <si>
    <t>Najpilniejszym zadaniem dla Wojewódzkiego Szpitala im. Zofii z Zamoyskich Tarnowskiej w Tarnobrzegu, w celu poprawy dostępności do świadczeń z zakresu radioterapii,  jest rozbudowa Centrum Onkologii o Ośrodek Radioterapii, wraz z kompleksową opiekę szpitalną z zakresu onkologii.
Etap I – Wykonanie dokumentacji projektowej - Rozwój Centrum Onkologicznego
Etap II - Zakres rzeczowy zadania - Rozwój Centrum Onkologicznego
- Rozbudowa Centrum Onkologii o Ośrodek Radioterapii wraz z zakupem dwóch akceleratorów do radioterapii.
- Adaptacja pomieszczeń w celu uruchomienia sal operacyjnych, polegająca na przebudowie i nadbudowie pomieszczeń pawilonu D,D1,D2 pod potrzeby Centrum Onkologicznego.
- Poprawa dostępności usług medycznych Centrum Onkologicznego poprzez zakup aparatu RTG typu telekomando i wymianę tomografu komputerowego wraz z dostosowaniem pomieszczeń.</t>
  </si>
  <si>
    <t>I kw. 2017</t>
  </si>
  <si>
    <t>III kw. 2018</t>
  </si>
  <si>
    <t>Prace przygotowawcze i wykonanie Studium wykonalności.</t>
  </si>
  <si>
    <t>50.000,00</t>
  </si>
  <si>
    <t>Obecnie posiadamy Koncepcję programowo-przestrzenną wraz z programem funkcjonalno-użytkowym dla zadania „Rozbudowa Centrum Onkologii o Ośrodek Radioterapii wraz z zakupem dwóch akceleratorów do radioterapii”.  I etap realizacji to ogłoszenie przetargu wg formuły  „Zaprojektuj i wybuduj” Ośrodek Radioterapii i obejmować będzie opracowanie dokumentacji projektowo-technicznej oraz roboty budowlane, roboty instalacyjne, roboty elektryczne i teletechniczne. II etap realizacji to  wyposażenie Ośrodka Radioterapii wraz z zakupem jednego akceleratora do radioterapii.</t>
  </si>
  <si>
    <t>27.820.588,24</t>
  </si>
  <si>
    <t>8.500.000,00</t>
  </si>
  <si>
    <t>Zakres zadania obejmuje adaptację pomieszczeń na I piętrze pawilonu D,D1,D2 w celu  uruchomienia sal operacyjnych pod potrzeby Centrum Onkologicznego. Prace polegają na przebudowie i nadbudowie pomieszczeń pawilonu D,D1,D2 i obejmują roboty budowlane, inst. wod-kan, inst. c.o., inst. wentylacji i klimatyzacji, gazy medyczne, inst. elektryczne wewnętrzne i inst niskoprądowe.  
Zadanie obejmuje również wyposażenie sal operacyjnych z zapleczem technicznym, takie jak:
- aparatura medyczna: kardiomonitory, aparaty do znieczulenia, defibrylatory, stacje dokujące, pompy strzykawkowe
- sprzęt medyczny: wózki do przewożenia chorych, lampa zabiegowa, dwie lampy operacyjne, stoły operacyjne, nagatoskopy
- meble medyczne: regały, biurka medyczne, szafy i szafki ze stali nierdzewnej, stoliki do narzędzi chirurgicznych, wózki
- sprzęt komputerowy: zestaw komputerowy + drukarka
- wyposażenie sanitarne: dozowniki, pojemniki, myjnia dezynfektor
Planowane do zakupu Wyposażenie jest bezposrednio zwiazane z udzielaniem swiadczeń zdrowotnych.</t>
  </si>
  <si>
    <t>5.300.000,00</t>
  </si>
  <si>
    <t>Poprawa dostępności usług medycznych Centrum Onkologicznego poprzez zakup aparatu RTG typu telekomando       i wymianę tomografu komputerowego wraz z dostosowaniem pomieszczeń.</t>
  </si>
  <si>
    <t>Działanie obejmuje dostawę aparatu RTG typu telekomando i tomografu komputerowego wraz z adaptacją pomieszczeń. Dostosowanie pomieszczeń jest niezbędne w zakresie robót budowlanych, robót instalacyjnych, wentylacji, robót elektrycznych.</t>
  </si>
  <si>
    <t>1.500.000,00</t>
  </si>
  <si>
    <r>
      <rPr>
        <sz val="10"/>
        <color rgb="FF000000"/>
        <rFont val="Calibri"/>
        <family val="2"/>
        <charset val="238"/>
      </rPr>
      <t>Ludnosć objęta ulepszonymi usługami zdrowotnymi</t>
    </r>
    <r>
      <rPr>
        <sz val="9"/>
        <color rgb="FF000000"/>
        <rFont val="Calibri"/>
        <family val="2"/>
        <charset val="238"/>
      </rPr>
      <t>(dotyczy jednego akceleratora)</t>
    </r>
  </si>
  <si>
    <t>Regionalne Centrum Południowego Podkarpacia „Kobieta i Dziecko” – wysokospecjalistyczna opieka zdrowotna</t>
  </si>
  <si>
    <t>WOJEWÓDZKI SZPITAL PODKARPACKI 
im. Jana Pawła II w Krośnie
38-400 KROSNO, ul. Korczyńska 57</t>
  </si>
  <si>
    <t>Krośnieński</t>
  </si>
  <si>
    <t>Województwo Podkarpackie</t>
  </si>
  <si>
    <t>6.2. Insfrastruktura Ochrony Zdrowia i Pomocy Społecznej</t>
  </si>
  <si>
    <t>6.2.1. Infrastruktura Ochrony Zdrowia</t>
  </si>
  <si>
    <t>Cel operacyjny B: Przeciwdziałanie negatywnym trendom demograficznym poprzez rozwój opieki nad matką i dzieckiem oraz osobami starszymi</t>
  </si>
  <si>
    <t>1. Przebudowa, rozbudowa, nadbudowa i remonty istniejącej infrastruktury podmiotów ochrony zrowia.
2. Zakup sprzętu medycznego oraz wyposażenia niezbędnego do świadczenia usług medycznych.
3. Rozwiązania w zakresie IT (oprogramowanie, sprzęt) - wyłącznie, jako element szerszego projektu wymienionego w punkcie 1 i 2.</t>
  </si>
  <si>
    <t xml:space="preserve">W świetle art. 38 ust. 2 i 3 ustawy z dnia 11 lipca 2014 r. o zasadach realizacji programów 
w zakresie polityki spójności finansowanych w perspektywie finansowej 2014-2020:
a) tryb pozakonkursowy może być zastosowany do wyboru projektów, których wnioskodawcami, ze względu na charakter lub cel projektu, mogą być jedynie podmioty jednoznacznie określone przed złożeniem wniosku o dofinansowanie projektu,
b) w trybie pozakonkursowym mogą być wybierane wyłącznie projekty o strategicznym znaczeniu dla społeczno-gospodarczego rozwoju kraju, regionu lub obszaru objętego realizacją ZIT, lub projekty dotyczące realizacji zadań publicznych.
Projekt Regionalne Centrum Południowego Podkarpacia Kobieta i Dziecko ma znaczenie strategiczne dla rozwoju Podkarpacia, co szczegółowo opisano w pkt. 17 – strategiczność projektu. Ze względu na cel projektu może być on realizowany wyłącznie przez Wojewódzki Szpital Podkarpacki im. Jana Pawła II w Krośnie. 
Utworzenie Regionalnego Centrum Południowego Podkarpacia „Kobieta i Dziecko” o standardzie europejskim jest zasadne i racjonalne pod względem ekonomicznym i społecznym. Świadczenia w zakresie położnictwa i leczenia dzieci należą do podstawowych zakresów działalności szpitali, zarówno na szczeblu powiatowym, jak też wojewódzkim/regionalnym. Realizacja projektu ma na celu wyrównanie ogromnych różnic jakie istnieją obecnie w warunkach pobytu w oddziałach położniczych ośrodków w północnej części województwa podkarpackiego a szpitalem krośnieńskim. Szpital jest przygotowany do szybkiej realizacji projektu w zakresie przebudowy pomieszczeń oraz zakupu niezbędnego sprzętu i wyposażenia. Opracowana jest dokumentacja projektowo-kosztorysowa na przebudowę pomieszczeń oddziałów oraz uzyskane są prawomocne pozwolenia na budowę. Rozpoczęcie prac możliwe będzie niezwłocznie po dokonaniu wyboru wykonawcy robót budowlanych. Zostało również opracowane studium wykonalności projektu wraz z jego budżetem.
Spadek liczby urodzeń wymusza działania prorodzinne oraz dostosowanie świadczeń zdrowotnych z zakresu opieki nad kobietą w ciąży i noworodkiem oraz dzieckiem, aż do 18-go roku życia, do standardów europejskich. Równocześnie, rozwój technologii medycznej, wprowadzający nowe możliwości leczenia i diagnozowania schorzeń, modyfikuje strukturę potrzeb i oczekiwań społecznych, wymuszając na placówkach medycznych podnoszenie jakości oferowanych usług.
Projekt będzie promował włączenie społeczne, walkę z ubóstwem i wszelką dyskryminacją poprzez nieograniczony dostęp wszystkich kobiet z regionu, niezależnie od ich sytuacji życiowej, do usług zdrowotnych najwyższej jakości (opieki profesjonalnej kadry medycznej, komfortowych warunków pobytu, diagnostyki i leczenia sprzętem najnowszej technologii), co zwiększy szanse kobiet na urodzenie i wychowanie zdrowego dziecka. Kobiety niepełnosprawne, matki dzieci niepełnosprawnych czy kobiety żyjące w rodzinach dysfunkcjonalnych, będą miały szansę na zaspokojenie potrzeb zdrowotnych na najwyższym poziomie, pomimo że ich potrzeby mogą się znacząco różnić od sytuacji i potrzeb kobiet i matek dzieci zdrowych. Diagnostyka i zabiegi medyczne, przeprowadzone w odpowiednio wyposażonych ośrodkach, przez wysoko wykwalifikowaną kadrę, są gwarantem szybkiego powrotu do zdrowia pacjenta. Unikając błędów diagnostycznych, powikłań pozabiegowych – skróci się czas powrotu do zdrowia, a tym samym czas opieki nad chorym.
Często choroba dziecka determinuje poważne zmiany w życiu całej rodziny. Rodzice, zaabsorbowani dzieckiem, zagrożonym trwałą niepełnosprawnością, nie chcą lub nie mogą zdecydować się na kolejne dziecko. Kobiety są w większym stopniu zagrożone marginalizacją i wykluczeniem niż mężczyźni, z uwagi na m.in. zaangażowanie w opiekę nad dzieckiem niepełnosprawnym i w związku z tym trudnością z powrotem na rynek pracy (co zwiększa zagrożenie ubóstwem), samodzielnym rodzicielstwem, doświadczaniem przemocy. Dzięki realizacji projektu zmniejszy się liczba kobiet, które z racji niepełnosprawności swojego dziecka oraz przeciążenia psychofizycznego, mają szczególną trudność w powrocie do aktywności zawodowej. Włączenie społeczne będzie realizowane także m.in. dzięki profesjonalnej diagnostyce i leczeniu wad słuchu. Wykrywając wcześnie niedosłuchy u dzieci w większości przypadków można je leczyć farmakologicznie, operacyjnie, a tym samym zapobiegać takim negatywnym skutkom jak zaburzenia zachowania, zaburzenia artykulacyjne, adaptacyjne, problemy edukacyjne w szkole, w skrajnych przypadkach poważnym klinicznym powikłaniom, które wymagają leczenia operacyjnego w trybie pilnym. Skalę problemu obrazuje również ilość dzieci, wymagających procesu terapii z zakresu logopedii, surdologopedii, psychologii i pedagogiki specjalnej, będącego skutkiem niedosłuchu. Wcześnie postawiona diagnoza to krótka terapia i krótka rehabilitacja. Odpowiednie leczenie wad słuchu daje szansę ukończenia szkół masowych, a nie szkół dla osób niedosłyszących, a tym samym możliwość bycia pełnoprawnym członkiem społeczeństwa.
Dzięki realizacji projektu „Kobieta i Dziecko” szpital będzie mógł zagwarantować kompleksową opiekę nad matką i dzieckiem w rodzinie - zarówno edukację związaną z planowaniem rodziny (Szkoła Rodzenia), opiekę okołoporodową nad matką i dzieckiem (Oddział Ginekologiczno-Położniczy: Odcinek Ginekologiczny, Odcinek Położniczy, Odcinek Patologii Ciąży, Trakt Porodowy wraz z salą cięć cesarskich), transport noworodków z zagrożeniem życia z innych szpitali do Oddziału Noworodkowego z Pododdziałem Intensywnej Terapii Noworodków w Krośnie lub do szpitali specjalistycznych poza województwo, opiekę pediatryczną nad dzieckiem (Oddział Dziecięcy, Poradnie Specjalistyczne dla dzieci), tj. od pierwszych dni jego życia, poprzez wiek dziecięcy i młodzieńczy, aż do osiągnięcia przez niego pełnoletności. 
Systemowy charakter projektu obejmuje opiekę nad matką oraz dzieckiem aż do osiągnięcia przez niego pełnoletności, w tym profilaktykę, diagnostykę, leczenie i rehabilitację pod względem schorzeń laryngologicznych, neurologicznych, kardiologicznych, reumatologicznych, okulistycznych i innych. Jako jeden z dwóch ośrodków w województwie, krośnieński szpital uczestniczy w przesiewowych badaniach słuchu u noworodków. Placówka oferuje wczesny skryning w kierunku wad wzroku i mowy, szkolenia dla rodziców i terapeutów, diagnostykę dzieci w znieczuleniu, opiekę nad dziećmi z wadami wrodzonymi. Założeniem projektu jest kompatybilna modernizacja powiązanych ze sobą obszarów funkcjonalnych obejmujących kompleksową opiekę nad kobietą i dzieckiem, od momentu ciąży aż po opiekę nad pacjentem w wieku młodzieńczym. Jego główną zaletą jest podejście całościowe do procesu profilaktyki, diagnostyki i leczenia kobiet oraz dzieci. 
W wyniku inwestycji powstanie nowa jakość w sferze organizacji opieki medycznej oraz warunków pobytu pacjentów. Projekt pozwoli na korzystanie ze świadczeń wysokiej jakości, w przyjaznej atmosferze, z zachowaniem maksimum bezpieczeństwa i komfortu. Dzięki niemu w krośnieńskim szpitalu możliwe będzie w standardzie XXI wieku: odbywanie porodów rodzinnych z zachowaniem intymności i różnych form aktywności rodzącej (np. porody w wodzie, korzystanie z przyrządów, różne techniki znieczulające), obecność osoby towarzyszącej nawet w trakcie porodu poprzez cesarskie cięcie, sprawne przyjęcie do porodu poprzez odrębną izbę przyjęć (niezależną od izby przyjęć ginekologicznej), kompleksowe zapewnienie bezpieczeństwa zdrowotnego chorych noworodków i dzieci, a także zagwarantowanie właściwych warunków pobytu dla matki i dziecka (m.in. sale przedporodowe, sale poporodowe po porodach powikłanych, pokoje w systemie „matka z dzieckiem” dla maksymalnie dwóch matek i dwóch noworodków z węzłami sanitarnymi). Na Oddziale Noworodkowym zostaną wyodrębnione pokoje dla noworodków obserwowanych, intensywnej opieki noworodka, wymagających opieki pośredniej i ciągłej, wyposażone w zespół urządzeń, umożliwiających pielęgnację noworodków. Na Oddziale Dziecięcym, poza dostosowaniem warunków do współczesnych standardów, zostanie utworzony odcinek obserwacyjny dla dzieci z nieżytem przewodu pokarmowego. 
Realizacja projektu pozwoli na zorganizowanie opieki w sposób kompleksowy i ciągły, począwszy od diagnozowania wad wrodzonych, zajęć szkoły rodzenia, porodu w warunkach bezpiecznych i komfortowych, opieki nad chorym noworodkiem i dzieckiem, aż do osiągnięcia przez niego pełnoletności. Projekt pozwala na zapewnienie bezpieczeństwa kobiety w ciąży, szczególnie z powikłaniami, gwarantując dostęp do usług profilaktycznych oraz leczniczych. Stwarza warunki zachęcające kobiety do posiadania dzieci, dając im nadzieję na posiadanie zdrowego potomstwa oraz korzystania ze świadczeń na odpowiednim poziomie.
Ogromne znaczenie w ocenie projektu ma skala jego oddziaływania, gdyż z nowej jakości świadczeń skorzysta rocznie co najmniej: ponad tysiąc rodzących kobiet, 1200 noworodków zdrowych i chorych, 100 noworodków z zagrożeniem życia przewożonych karetką neonatologiczną, ponad 500 dzieci uczestniczących w badaniach przesiewowych słuchu, ponad 1700 dzieci leczonych w Oddziale Dziecięcym.
</t>
  </si>
  <si>
    <t>Wojewódzki Szpital Podkarpacki im. Jana Pawła II w Krośnie jest jednym z pięciu wielospecjalistycznych szpitali wojewódzkich na Podkarpaciu. Placówka posiada trzeci co do wielkości kontrakt z NFZ i od kilku lat odnotowuje się jego wzrost.
Krośnieński Szpital jako jedyny zabezpiecza świadczenia zdrowotne dla mieszkańców miasta Krosna i powiatu krośnieńskiego (zamieszkiwanego przez ponad 200 000 osób) w zakresie podstawowym i specjalistycznym, ale także oferuje szereg usług niedostępnych na obszarze kilku innych powiatów południowo-wschodniej części województwa. Niektóre z wykonywanych procedur Szpital realizuje jako jedyny publiczny zakład opieki zdrowotnej na Podkarpaciu lub jeden z nielicznych ośrodków tego typu w regionie. Atutem placówki jest jej interdyscyplinarność, co umożliwia prowadzenie skutecznego leczenia bez konieczności zakupu z zewnątrz usług konsultacyjnych oraz duża baza diagnostyczna. W swojej strukturze Szpital posiada m.in.: Oddział Ginekologiczno-Położniczy na II poziomie referencyjnym i znajdujący się na 5 miejscu w województwie pod względem liczby porodów, jeden z 5 oddziałów neonatologicznych z III poziomem referencyjnym - jedyny poza Rzeszowem i piąty pod względem liczby leczonych noworodków, jedną z 2 karetek neonatologicznych w województwie, drugi w województwie pod względem liczby leczonych Oddział Dziecięcy czy jedną z 4 bardzo deficytowych (jak wskazują mapy potrzeb) Poradnię Audiologiczno-Foniatryczną. 
Szpital udziela świadczeń ambulatoryjnych w szerokim zakresie w poradniach specjalistycznych prowadzących leczenie dzieci. W ramach lecznictwa ambulatoryjnego zapewniane są porady konsultacyjne, poszpitalne, profilaktyczne, specjalistyczne oraz zabiegowe. Świadczenia obejmują m.in. wykonywanie procedur diagnostycznych - dostępnych bezpośrednio w gabinetach poradni, zakładach i pracowniach diagnostycznych Szpitala.  Świadczenia te, udzielane w wymienionych niżej poradniach, składają się na ciągłość opieki nad dziećmi. Dzięki temu Szpital zapewnia szereg fachowych usług medycznych każdemu dziecku z regionu, począwszy od jego pierwszych dni życia, poprzez wiek dziecięcy i młodzieńczy, aż do osiągnięcia przez niego pełnoletności.  
Charakterystyka wybranych jednostek organizacyjnych:
Poradnia Otorynolaryngologiczna dla Dzieci - udzielane są tutaj świadczenia diagnostyczno-lecznicze z zakresu laryngologii i audiologii. Zakres świadczeń obejmuje m.in.: udzielanie porad i konsultacji specjalistycznych w zakresie chorób górnych dróg oddechowych (nosa, gardła i krtani) oraz uszu, ustalanie wskazań do leczenia szpitalnego, kontynuacja leczenia po zakończonej hospitalizacji oraz po zabiegach operacyjnych, diagnostyka, leczenie i rehabilitacja uszkodzeń słuchu, diagnostyka i leczenie schorzeń alergicznych włącznie z immunoterapią swoistą. W zakresie prowadzonej diagnostyki wykonywane są badania audiometryczne, tympanometryczne, BERA, bakteriologiczne i mykologiczne - wymazy z nosa i gardła, a także testy skórne i diagnostyka RTG.
Poradnia Patologii Noworodka - zakres świadczeń obejmuje m.in.: udzielanie świadczeń zdrowotnych noworodkom w przypadku zaburzeń związanych z krótkim czasem trwania ciąży i o niskiej urodzeniowej masie ciała, zamartwicy urodzeniowej, zespołu zaburzeń oddychania noworodka, chorób układu oddechowego rozpoczynających się w okresie okołoporodowym, zaburzeń hematologicznych u płodu i noworodka, martwiczego zapalenia jelit, zakażenia swoistego dla okresu noworodkowego.
Poradnia Preluksacyjna - zajmuje się diagnostyką wad wrodzonych i rozwojowych stawów biodrowych. W ramach wizyty w Poradni Preluksacyjnej wykonywane jest badanie ortopedyczne dziecka oraz badanie USG stawów biodrowych metodą Graffa.
Poradnia Reumatologiczna dla Dzieci - zakres świadczeń obejmuje m.in.: udzielanie porad, diagnostyki i leczenia pacjentów ze schorzeniami zapalnymi narządów ruchu, chorobami tkanki łącznej oraz chorobą zwyrodnieniową stawów, których efektem są silne bóle, ograniczenie ruchów stawów, a nawet całkowite ich usztywnienie.
Poradnia Wad Postawy - zajmuje się diagnostyką i leczeniem wad postawy u dzieci i młodzieży. W przypadku stwierdzenia zaburzeń, rehabilitacja prowadzona jest na miejscu Poradni Rehabilitacyjnej przez wykwalifikowanych fizjoterapeutów. Postępowanie korekcyjne skierowane jest do pacjentów, u których stwierdzono: boczne skrzywienie kręgosłupa, plecy okrągłe, plecy wklęsłe, plecy okrągło-wklęsłe, plecy płaskie, wadliwe ułożenie łopatek – odstające i skrzydłowate, klatka piersiowa lejkowata, klatka piersiowa kurza, kręcz karku i asymetria długości kończyn, kolana koślawe i szpotawe, płaskostopie podłużne i poprzeczne, stopa wydrążona, stopa piętowa, szpotawa, końska, końsko-szpotawa, płasko-koślawa.
Centrum Diagnostyki, Leczenia i Rehabilitacji Zaburzeń Słuchu, Głosu i Mowy - działalność opiera się na konsultacjach ambulatoryjnych w poradniach i pracowniach diagnostycznych. Prowadzone są: profilaktyka, badania diagnostyczne, lecznicze i rehabilitacyjne: ucha, kości skroniowej, nosa, zatok przynosowych, jamy ustnej, gardła, krtani, tchawicy, głowy i szyi, nerwu trójdzielnego, twarzowego, przedsionkowo-ślimakowego, językowo-gardłowego, zespołów bezdechu nocnego, wrodzonych lub nabytych uszkodzeń słuchu u dzieci i dorosłych, uszkodzeń narządu równowagi (zawroty głowy), zaburzeń wymowy i artykulacji, rehabilitacji słuchu u dzieci i dorosłych z wszystkimi typami protez, aparatownia dzieci i dorosłych, diagnostyki i leczenia szumów usznych, diagnostyki, leczenia i rehabilitacji zaburzeń głosu, mowy i komunikacji (w tym zaburzenia rozwoju mowy u dzieci). 
W ramach Centrum funkcjonuje: 
- Poradnia Audiologiczno- Foniatryczna, 
- Poradnia Logopedyczna, 
- Ośrodek Dziennej Rehabilitacji Słuchu i Mowy, 
- Pracownia Obiektywnych Badań Słuchu i Mowy. 
Zakres świadczeń obejmuje leczenie chorób ucha: zewnętrznego, środkowego, wewnętrznego (niedosłuch, szumy uszne, zawroty). Ponadto wykonywana jest diagnostyka zaburzeń równowagi, a także ustalane są wskazania do leczenia szpitalnego. Możliwości diagnostyczne to m.in.: wykonywanie badań audiometrycznych, przeprowadzanie prób okołoprogowych, badanie odpowiedzi wywołanych z pnia mózgu. Wykonywane są również porady i konsultacje w zakresie profilaktyki logopedycznej; określanie rozwoju mowy dziecka w stosunku do norm wiekowych; ocena rozwoju i sprawności narządów artykulacyjnych; kompleksowa diagnoza zaburzeń mowy i wad wymowy, nieprawidłowości artykulacyjne; terapia dzieci z opóźnionym rozwojem mowy; stymulowanie i kształtowanie mowy dzieci z niedosłuchem; terapia zaburzeń artykulacji u dzieci, młodzieży i dorosłych; terapia jąkania; terapia zaburzeń neurologicznych typu afazja, dyzartria, alalia itp.; praca z dziećmi mającymi trudności szkolne typu dysleksja oraz z dziećmi grupy ryzyka dysleksji.
Krośnieńska placówka planuje w 2016 roku uruchomienie dwóch dodatkowych poradni specjalistycznych, którymi będą:
Poradnia Chorób Zakaźnych dla Dzieci z punktem konsultacyjnym szczepień dla dzieci z grup wysokiego ryzyka - zakres świadczeń obejmować będzie m.in.: specjalistyczną diagnostykę i leczenie chorób zakaźnych oraz chorób wątroby, ustalanie wskazań do leczenia szpitalnego, kontynuację leczenia po zakończonej hospitalizacji. Punkt konsultacyjny szczepień udzielać będzie konsultacji i wykonywać szczepienia ochronne u dzieci: z różnorodnymi problemami zdrowotnymi, takimi jak choroby przewlekłe, wady wrodzone, zaburzenia odporności, z patologią okresu okołoporodowego, w tym dzieci przedwcześnie urodzonych, objętych opieką innych poradni specjalistycznych, z  zaburzoną realizacją programu szczepień, na przykład po powrotach z zagranicy, w innych przypadkach wymagających ustalenia indywidualnego „kalendarza szczepień ochronnych.
Poradnia Medycyny Podróży - udzielać będzie świadczeń w zakresie m.in.: szczepienia ochronnego zalecanego  i obowiązkowego (wykonywanie i kwalifikowanie przez lekarza medycyny podróży), profilaktyki antymalarycznej, porad na temat właściwych zachowań podczas podróży a także podczas pobytu w kraju docelowym, informacji na temat profilaktyki zachorowań na choroby zakaźne oraz dobór niezbędnych szczepień ochronnych, porad osobom przewlekle chorym, kobietom w ciąży, matkom z małymi dziećmi, osobom w podeszłym wieku jak najlepiej znieść trudy podróży, oceny stanu zdrowia po przyjeździe z egzotycznej podróży. W Poradni wydawane będą także: stosowne dokumenty potwierdzające wykonanie szczepień, w tym międzynarodowe świadectwa szczepienia, tzw. „żółta książeczka” oraz zalecenia odnośnie wyposażenia apteczki podróżnej.
W krośnieńskim Szpitalu funkcjonuje również Szkoła Rodzenia. Zajęcia prowadzone są przez położne zatrudnione w Oddziale Ginekologiczno-Położniczym. W programie szkoły przewidziane są wykłady dotyczące przebiegu ciąży, porodu i połogu, zajęcia omawiające naturalne karmienie, ćwiczenia praktyczne dotyczące opieki nad noworodkiem, jego kąpieli i pielęgnacji. Położne starają się nauczyć kobiety odpowiednich zachowań, sposobów oddychania i parcia, a także udzielają odpowiedzi na nurtujące pytania. Ostatnie zajęcia przeznaczone są na zwiedzanie sali porodów rodzinnych w Oddziale Ginekologiczno-Położniczym Szpitala. Oprócz dobrego przygotowania do porodu, dzięki któremu zmniejsza się stres matki, zajęcia przygotowują do radzenia sobie z maluchem w pierwszych dniach i tygodniach macierzyństwa. W zajęciach uczestniczą kobiety ciężarne wraz z partnerami lub osobami, które mogą towarzyszyć w porodzie (doula). Zajęcia w szkole rodzenia najlepiej zacząć po 20 tygodniu ciąży. Kurs składa się z ośmiu spotkań i trwa około miesiąca. Harmonogram spotkań przedstawia się następująco:
Spotkanie I - zapoznanie z programem i organizacją "Szkoły Rodzenia", higiena ciąży i objawy niepokojące w czasie trwania ciąży, ćwiczenia relaksacyjne, nauka ćwiczeń oddechowych torem przeponowym lub brzusznym. 
Spotkanie II - fizjologiczny przebieg ciąży, wczesny dialog z dzieckiem - matka, ojciec, dziecko, przygotowanie do porodu, nauka oddychania w I fazie pierwszego okresu porodu, ćwiczenia relaksacyjne.  
Spotkanie III - rozegranie I i II okresu porodu, nauka oddychania w II fazie pierwszego okresu porodu, ćwiczenia relaksacyjne, masaż relaksacyjny kobiety.
Spotkanie IV - higiena i postępowanie w połogu, kąpiel noworodka – pielęgnacja, nauka oddychania w III fazie pierwszego okresu porodu, ćwiczenia relaksacyjne. 
Spotkanie V - karmienie naturalne – zalety, ćwiczenia przygotowujące do porodu, ćwiczenia relaksacyjne. 
Spotkanie VI - karmienie naturalne - najczęściej napotykane trudności i sposoby ich zapobiegania, masaż relaksacyjny dziecka, ćwiczenia przygotowujące do porodu, ćwiczenia relaksacyjne. 
Spotkanie VII - fizjologia porodu, nauka markowanego parcia, ćwiczenia relaksacyjne. 
Spotkanie VIII - zwiedzanie sali porodowej, rozwój psychomotoryczny noworodka, powrót do pracy - żywienie uzupełniające. 
Standard świadczonych usług w Szpitalu poświadczają następujące certyfikaty:
Certyfikat Akredytacyjny - Wojewódzki Szpital Podkarpacki im. Jana Pawła II w Krośnie jest jednym z 115 szpitali w Polsce posiadającym akredytację. Certyfikat ważny jest do kwietnia 2017 r. 
Certyfikat Systemu Zarządzania Jakością według normy ISO 9001:2008 - placówka od 2006 roku posiada certyfikat ISO, aktualnie wg normy 9001:2008, certyfikat jest ważny do kwietnia 2017 r. Certyfikat obejmuje świadczenie usług medycznych w zakresie leczenia zachowawczego i zabiegowego, diagnostyki, rehabilitacji, pielęgnacji i profilaktyki oraz promocję zdrowia i edukację zdrowotną. Wdrożony System Zarządzania Jakością w Szpitalu przyczynił się do wzrostu jakości usług medycznych, wzrosła wiarygodność Szpitala wśród pacjentów, umocniła się pozycja na rynku. Uzyskanie Certyfikatu Systemu Zarządzania Jakością było wynikiem zaangażowania się całego personelu Szpitala.
Certyfikaty Jakości:
Zakład Diagnostyki Laboratoryjnej i Mikrobiologii bierze udział w kontroli zewnątrzlaboratoryjnej krajowej i zagranicznej i systematycznie otrzymuje certyfikaty: 
Analityka: COBJwDL – Łódź, Labquality – Helsinki, RIQAS - United Kingdom, Institut fur Qualitatssicherung – Lubeka.
Mikrobiologia: Polmicro – Warszawa.
Krośnieńska placówka posiada potencjał kadrowy w liczbie pozwalającej na realizację projektu bez konieczności zatrudniania dodatkowego personelu. Dzięki zaangażowaniu pracowników w realizację zadań w ramach projektu czas pracy zoptymalizuje się, tj. wykorzystywany będzie racjonalniej, zwiększy się efektywność czasu pracy i wykorzystanie zasobów oraz otworzą się nowe możliwości rozwojowe dla personelu medycznego, m.in. rozpoczęcie specjalizacji z medycyny perinatalnej.
Personel Oddziału Dziecięcego to doświadczona, wysoko wykwalifikowana kadra. Zatrudnionych w Oddziale jest 7 lekarzy specjalistów pediatrii. Dwóch lekarzy posiada dodatkowe specjalizacje: z nefrologii oraz z chorób zakaźnych. Istnieje również możliwość konsultowania dzieci przez okulistę, laryngologa, kardiologia, alergologa, diabetologa oraz endokrynologa. W Oddziale pracują 22 pielęgniarki posiadające specjalizacje z zakresu pielęgniarstwa pediatrycznego, a także pielęgniarstwa zachowawczego. 
W Oddziale Ginekologiczno-Położniczym pracuje 8 lekarzy, posiadających specjalizację z położnictwa i ginekologii. Oddział zatrudnia 44 położne. Posiadają one specjalizacje z: pielęgniarstwa okołoporodowego, pielęgniarstwa położniczego, pielęgniarstwa ginekologiczno-położniczego oraz z pielęgniarstwa ginekologicznego. Z personelem Oddziału Ginekologiczno-Położniczego współpracuje personel Oddziału Noworodkowego. W uzasadnionych przypadkach lekarz specjalista neonatolog asystuje na sali porodowej, aby podjąć natychmiastową resuscytację nowonarodzonego dziecka. 
Personel Oddziału Noworodkowego z Pododdziałem Intensywnej Terapii Noworodków to 6 lekarzy neonatologów. 4 lekarzy posiada dodatkową specjalizację (trzech - z pediatrii, jeden - z organizacji ochrony zdrowia). W Oddziale pracuje 9 pielęgniarek i 17 położnych. Wśród nich znajdują się specjalistki z: pielęgniarstwa okołoporodowego, pielęgniarstwa położniczego oraz pielęgniarstwa neonatologicznego.
Wojewódzki Szpital Podkarpacki im. Jana Pawła II w Krośnie od lat współpracuje z różnego rodzaju Fundacjami, Stowarzyszeniami i Instytutami, które wspierają działalność lecznicy poprzez pomoc w różnych akcjach, a także promocje dla personelu i pacjentów Szpitala, itp.
Fundacja 21 – współpracując ze Szpitalem, oferuje m.in:
– zniżki dla noworodków i dzieci do 6 m. ż. na całą ofertę Fundacji,
– zniżki na terapię dla dzieci do 6 r. ż.,
– zniżki dla pracowników Szpitala na szkolenia, konferencje i warsztaty organizowane przez Fundację,
– zniżki dla pacjentów Szpitala na zabiegi stymulacji prądem stałym metodą tDCS.
W ramach współpracy Szpitala z Europejskim Bankiem Krwi Pępowinowej Macierzyństwo sp. z o.o. oraz Polskiego Banku Komórek Macierzystych S.A. krośnieńska placówka pobiera, zabezpiecza, oznacza i przechowuje, a następnie przekazuje krew pępowinową dla Banku. 
W ramach porozumienia z Polskim Stowarzyszeniem na Rzecz Osób z Upośledzeniem Umysłowym Koło w Krośnie Szpital organizuje praktyki zawodowe dla uczestników Warsztatu Terapii Zajęciowej Fundacji, które dotyczą czynności biurowych (niszczenie dokumentów) oraz czynności porządkowych w wyznaczonych miejscach wewnątrz budynku i na terenie wokół obiektu. 
Krośnieńska placówka organizuje również szereg spotkań edukacyjnych, konferencje, a także  włącza się w ogólnopolskie kampanie m.in:
– Cykliczne spotkania edukacyjne związane z tematyką karmienia piersią oraz profilaktyką raka piersi i szyjki macicy,
– Spotkania integracyjne pn. „Pewnie odkrywaj świat” Stowarzyszenia Rodziców i Przyjaciół Dzieci z Wadą Słuchu oraz Centrum Diagnostyki, Leczenia i Rehabilitacji Zaburzeń Słuchu, Głosu i Mowy. W ramach spotkań odbywa się prezentacja najnowszych rozwiązań w aparatach słuchowych i systemach wspomagających słyszenie dzieci, zabawa z animatorami. Rodzice biorą udział w szkoleniach dotyczących wspomagania słyszenia u dzieci,
– Szpital w 2016 r.włączył się w obchody Tygodnia Karmienia Piersią, a także w ogólnopolską kampanię „Mlekoteka” portali Maminiec, Doula dla Ciebie oraz Fundacji Promocji Karmienia Piersią przy współpracy z Fundacją Rodzić po Ludzku. 
W 32 miastach w Polsce w jednym tygodniu na przełomie maja i czerwca kobiety będą rozmawiać na temat laktacji oraz dzielić się swoimi doświadczeniami z karmienia piersią. Celem akcji jest zwiększenie świadomości i wiedzy na temat wartości mleka kobiecego, promocja karmienia piersią, pokazanie, że karmienie naturalne to nie tylko jedzenie, ale przede wszystkim bliskość z dzieckiem, rozwianie mitów i wątpliwości oraz integracja środowiska wspierającego karmienie piersią. 
– Od 2012 roku Szpital przekazał kilka ton nakrętek dla chorych dzieci w ramach akcji „Zbieramy nakrętki”. Akcja trwa przez cały czas. W wyznaczonych miejscach na terenie Szpitala pacjenci oraz osoby odwiedzające naszą placówkę mogą pozostawić nakrętki PET.
– Spotkania „Strefy aktywnego rodzica/opiekuna”. W trakcie spotkań omawiane są m.in. Standardy Opieki Okołoporodowej. Rodzice mogą również porozmawiać z pielęgniarkami i położnymi Oddziału Noworodkowego z Pododdziałem Intensywnej Terapii Noworodków o pielęgnacji dziecka podczas pierwszych miesięcy życia, a także wysłuchać wykładów lekarzy – specjalistów pediatrii nt. rozwoju i zdrowia niemowląt. Spotkania takie gromadzą kilkadziesiąt zainteresowanych przyszłych mam oraz ojców,
– Krośnieńska placówka co roku włącza się w obchody Tygodnia Godnego Porodu, a także w ogólnopolską kampanię Fundacji „Rodzić po Ludzku” pod hasłem „Rodzę – Mam prawa”. W prawie 70 miejscach w Polsce w jednym tygodniu marca kobiety edukowały się w zakresie swoich praw i dzieliły  doświadczeniami. Wydarzenie jest częścią najnowszej kampanii Fundacji: „Chcemy, żeby kobiety w Polsce wiedziały, że wg prawa mogą rodzić w zgodzie z własnymi potrzebami”,
– Szpital organizuje szereg konferencji, m.in. „Kontrowersje w patologii ciąży i położnictwie” – konferencja odbyła się w grudniu 2015 r, wzięło w niej udział ok. 50 lekarzy. Konferencja szkoleniowa była współfinansowana z budżetu Samorządu Województwa Podkarpackiego,
– Szpital, uwzględniając potrzeby małych pacjentów tworzy kąciki do zabaw, aby podczas oczekiwania na przyjęcie dzieci mogły się zrelaksować oraz zapomnieć o dolegliwościach i związanych z nimi ewentualnymi zabiegami. Aktualnie najmłodsi pacjenci Szpitala mają do swojej dyspozycji 5 kącików do zabawy, które znajdują się przy Izbie Przyjęć Planowych, Izbie Przyjęć Pediatrycznej, Centrum Diagnostyki, Leczenia i Rehabilitacji Zaburzeń Słuchu, Głosu i Mowy, w Oddziale Dziecięcym oraz przy poradniach specjalistycznych. W tych miejscach dzieci mogą pobawić się zabawkami, przeczytać, bądź oglądnąć książeczki, zaś w kąciku przy poradniach specjalistycznych także obejrzeć bajki wyświetlane na telewizorze. Dla potrzeb najmłodszych dostosowano również hol przy Poradni Otorynolaryngologii Dziecięcej,
– Mając na uwadze potrzebę intymności, która towarzyszy karmieniu dziecka, bądź jego przewijaniu, Szpital tworzy kolejny pokój socjalny przeznaczony dla małych pacjentów i ich opiekunów. 
- Współpracę z Instytutem Matki i Dziecka – Zakładem Genetyki Medycznej – w ramach 2 projektów naukowych: 1) Charakterystyka podłoża molekularnego niedosłuchu izolowanego w grupie polskich pacjentów – zastosowanie techniki sekwencjonowania następnej generacji do identyfikacji genów i mutacji odpowiedzialnych za dziedziczną postać choroby – projekt trzyletni (2015-2017); 2) Podłoże molekularne zespołu Ushera w grupie polskich chorych – kompleksowa analiza 10 genów w grupie polskich pacjentów z zastosowaniem wysokoprzepustowej techniki sekwencjonowania następnej generacji – projekt dwuletni (od b.r. do 2018 r.). Współpraca dotyczy doboru i kwalifikacji pacjentów z województwa podkarpackiego do udziału w ww. projektach naukowych i w chwili obecnej obejmuje około 65 pacjentów (nabór do grup badanych jeszcze nie jest zakończony). Celem obu projektów jest ustalenie molekularnych przyczyn niedosłuchu w grupie analizowanych pacjentów z niedosłuchem izolowanym i zespołem Ushera. Udział w obu projektach jest dla pacjentów bezpłatny i daje im szanse na uzyskanie informacji o podłożu genetycznym choroby.
Projekt ma strategiczne znaczenie dla rozwoju społeczno-gospodarczego regionu, co potwierdzają poniższe statystyki.
W 2015 r. zanotowano 1087 porodów, w tym 71 porodów przedwczesnych (poniżej 37 tygodnia ciąży); w 2014 r. 1180 porodów, w tym 76 porodów przedwczesnych; w 2013 r. 1248, w tym 68 porodów przedwczesnych. W Oddziale Ginekologiczno-Położniczym w części ginekologicznej hospitalizowanych było w 2015 r. 1620 pacjentek, 1433 w 2014 r. i 1756 w 2013 r. 
 W Oddziale Noworodkowym z Pododdziałem Intensywnej Terapii Noworodków w 2015 r. przebywało 1127 noworodków (1231 w 2014 r., 1290 w 2013), w tym 63% z powiatu krośnieńskiego, 20% z m. Krosna, 6% z powiatu jasielskiego, 3% z powiatu brzozowskiego, 2% z powiatu sanockiego, 1% z powiatu leskiego, 5% z innych powiatów: bieszczadzkiego, gorlickiego, opolskiego, itd.). W 2015 r. urodziło się 47 (60 w 2014 r., 63 w 2013 r.) noworodków z niską masą urodzeniową (poniżej 2,5 kg), 69 (62 w 2014 r., 80 w 2013 r.) noworodków wymagających intensywnej opieki, 22  (28 w 2014 r., 22 w 2013 r.) noworodków wymagających intensywnej terapii, 5 (8 w 2014 r., 15 w 2013 r.)  noworodków hospitalizowano powyżej 30 dni z uwagi na ciężką patologię, 258 (227 w 2014 r., 283 w 2013 r.) noworodków wymagających wzmożonego nadzoru, 156 (105 w 2014 r., 115 w 2013 r.) noworodków wymagających szczególnej opieki. W 2015 r. transportowanych było 145 noworodków. Główny powód transportu: 12% - inne powody wcześniactwa, 6 % - niewydolność oddechowa, 6% - skrajne wcześniactwo,  6% zaburzenia rytmu serca, 5% ciężka zamartwica urodzeniowa. Pojedyńcze ciężkie przypadki transportowania noworodków spowodowane były m.in. chorobą Hirschprunga, hemoglobinopatiami, krwotokami z przewodu pokarmowego, wariantami zespołu Turnera, odmą opłucnową rozpoczynająca się w okresie okołoporodowym, płodowym zespołem alkoholowym. Liczba transportowanych noworodków w latach ubiegłych kształtuje się na poziomie: 158 w 2014 r., 133 w 2013 r. W 2015 r. 19% transportowanych noworodków było z powiatu dębickiego, 13% z powiatu jasielskiego, 11% z powiatu krośnieńskiego, 8% z powiatu sanockiego, 7% z powiatu leskiego, 6% z powiatu brzozowskiego, po 4% z m. Krosna, m. Rzeszowa, powiatu strzyżowskiego i stalowolskiego, poniżej 3% z powiatów m.in.  rzeszowskiego, przeworskiego, przemyskiego, łańcuckiego, lubaczowskiego, leżajskiego, jarosławskiego, bieszczadzkiego, tarnobrzeskiego, kolbuszowskiego.  W 2015 r. Oddział osiągnął zerowy wskaźnik zgonów noworodków.
W oddziale Dziecięcym w 2015 r hospitalizowanych było 1789 dzieci, w 2014 r. – 1760 dzieci, w 2013 r. -1855. W 2015 r. 9% dzieci hospitalizowanych było z powodu biegunki i zapalenia żołądkowo-jelitowego o prawdopodobnie zakaźnym pochodzeniu, 6% z powodu nieokreślonego wirusowego zapalenia płuc, poniżej 5% z powodów m.in. nieżytu jelitowego wywołanego przez rotawirusy, padaczki, innych zaburzeń układu nerwowego, ostrego zapalenia krtani i tchawicy, dychawicy oskrzelowej, ostrego zapalenia nerek, zakażenia układu moczowego, omdleń i zapaści, braku oczekiwanego prawidłowego rozwoju fizycznego, powiększonych węzłów chłonnych, . Pojedyńcze przypadki dotyczyły m.in.: tonięcia niezakończonego zgonem, jadu stawonogów, jadu żmiji, spożycia części roślin, efektu toksycznego tlenku węgla, ciała obcego dróg oddechowych, wrodzonych torbieli mózgu, idiopatycznej skoliozy dziecięcej, opadania stopy. W 2015 r. 
hospitalizowano 62% dzieci z powiatu krośnieńskiego, 23% z m. Krosna, poniżej 4% z powiatów m.in.: jasielskiego, brzozowskiego, strzyżowskiego, sanockiego, gorlickiego leskiego, bieszczadzkiego. Z Poradni Audiologiczno-Foniatrycznej rocznie korzysta ponad 2 500 pacjentów, w tym w 2015 r. 36% z powiatu krośnieńskiego, 20% z m. Krosna, 14% z powiatu krośnieńskiego, 8% z powiatu sanockiego, 7% z powiatu brzozowskiego, poniżej 3% z powiatów m.in.: dębickiego, strzyżowskiego, gorlickiego, leskiego, rzeszowskiego, bieszczadzkiego, nowosądeckiego.
Projekt wpisuje się w Strategię Rozwoju Województwa Podkarpackiego 2020, gdyż dotyczy poprawy bazy ochrony zdrowia poprzez modernizację istniejącej infrastruktury oraz poprawę wyposażenia w celu jej dostosowania do potrzeb i uwarunkowań demograficznych, epidemiologicznych i prawnych (str. 52 Strategii Rozwoju Województwa Podkarpackiego 2020). Projekt Regionalne Centrum Południowego Podkarpacia „Kobieta i Dziecko” został uwzględniony w dokumentach strategicznych Beneficjenta tj.  Strategii Wojewódzkiego Szpitala Podkarpackiego im. Jana Pawła II w Krośnie na lata 2015 – 2020 (str. 163-189).</t>
  </si>
  <si>
    <r>
      <t xml:space="preserve">Dokonano oceny efektywności kosztowej i finansowej projektu pod kątem całościowej, wysokospecjalistycznej opieki nad matką i dzieckiem od momentu ciąży aż po opiekę nad pacjentem w wieku młodzieńczym, w tym profilaktykę, diagnostykę, leczenie i rehabilitację.
</t>
    </r>
    <r>
      <rPr>
        <i/>
        <u/>
        <sz val="10"/>
        <rFont val="Calibri"/>
        <family val="2"/>
        <charset val="238"/>
        <scheme val="minor"/>
      </rPr>
      <t>Przychody</t>
    </r>
    <r>
      <rPr>
        <i/>
        <sz val="10"/>
        <rFont val="Calibri"/>
        <family val="2"/>
        <charset val="238"/>
        <scheme val="minor"/>
      </rPr>
      <t xml:space="preserve">
Wysokość przychodów ośrodków określona w umowie z NFZ za rok 2015 przedstawia się następująco:
─ Oddział Ginekologiczno – Położniczy: 5 312 344 zł
─ Oddział Noworodkowy i Pododdziałem Intensywnej Terapii Noworodków: 3 428 105  zł
─ Oddział Dziecięcy: 4 247 756,37 zł
─ Zespół Wyjazdowy „N”: 1 496 500,00 zł
─ Poradnia Audiologiczno- Foniatryczna: 262 500,07 zł
- Badania profilaktyczne raka piersi: 200 000,00 zł
Przyjęto, że po realizacji projektu, przychód z kontraktów z NFZ wzrośnie o 15 % w stosunku do roku 2015, tj. o kwotę 2 212 081 zł.
Prognozowany wzrost liczby hospitalizacji na poziomie 15% przyjęto na podstawie:
- analizy liczby pacjentek z miasta Krosna i powiatu krośnieńskiego, które zdecydowały się na poród w innej placówce tj. 10% w 2015 r.,
- wpływ programu „Rodzina 500 +” na demografię – 5%,
</t>
    </r>
    <r>
      <rPr>
        <i/>
        <u/>
        <sz val="10"/>
        <rFont val="Calibri"/>
        <family val="2"/>
        <charset val="238"/>
        <scheme val="minor"/>
      </rPr>
      <t>Koszty operacyjne</t>
    </r>
    <r>
      <rPr>
        <i/>
        <sz val="10"/>
        <rFont val="Calibri"/>
        <family val="2"/>
        <charset val="238"/>
        <scheme val="minor"/>
      </rPr>
      <t xml:space="preserve">
Koszty rodzajowe związane z projektem opierają się w głównej mierze na kosztach materiałów i serwisu. Nowy sprzęt nie będzie miał wpływu na zmniejszenie kosztów rodzajowych, jednak można się spodziewać oszczędności z tytułu napraw i remontów starych, wyeksploatowanych urządzeń. Analizowane dane z lat 2012 – 2015 pokazują, że koszty remontów, napraw sprzętu medycznego i urządzeń technicznych sukcesywnie rosną. 
Prognozowane, roczne zmniejszenie kosztów napraw sprzętu:
─ Oddział Ginekologiczno – Położniczy: 17 945 zł
─ Oddział Noworodkowy i Pododdziałem Intensywnej Terapii Noworodków: 38 929 zł
─ Oddział Dziecięcy: 11 161 zł
─ Zespół Wyjazdowy „N”: 590 zł
─ Poradnia Audiologiczno- Foniatryczna: 333 zł
Ogółem roczne zmniejszenie kosztów napraw sprzętu : 68 958 zł
W skład kosztów należy wliczyć także koszty amortyzacji. Przyjęto, że urządzenia będą amortyzowane przez 5 lat. Wartość amortyzacji nie wpłynie na wysokość wskaźników NPV i IRR.
Z uwagi na to, że nie przewiduje się zwiększenia powierzchni poszczególnych ośrodków związanych z projektem, koszty pośrednie działalności pomocniczej, pozostaną na poziomie z roku 2015.  
W ramach realizacji projektu nie przewiduje się zwiększenia kosztów pracy, które obecnie stanowią 59,64% kosztów generowanych przez przedmiotowe ośrodki. Szpital posiada wystarczającą kadrę do osiągnięcia celów związanych z realizacją projektu.
Z uwagi na przyjęte założenia, efektywność ekonomiczna projektu została przeprowadzona w oparciu o następujące koszty zmienne:
─ leki
─ koszty procedur medycznych
─ materiały jednorazowe i drobny sprzęt medyczny
─ żywność
─ bielizna i pościel
─ woda i ścieki
─ utylizacja i wywóz odpadów
Wartość kosztów i korzyści dla okresu referencyjnego przedstawiono poniżej.
A. Oddział Ginekologiczno-Położniczy
– koszty roczne zmienne przed modernizacją: 1 962 739,   
– przychody roczne przed modernizacją: 5 312 344,  
– prognozowany wzrost kosztów zmiennych: 294 411,   
– prognozowany wzrost przychodów: 796 852,   
– efektywność ekonomiczna modernizacji (roczna od 2018): 502 441.   
B. Oddział Noworodkowy z Pododdziałem Intensywnej Terapii Noworodków
– koszty roczne zmienne przed modernizacją: 335 203,   
– przychody roczne przed modernizacją: 3 428 105,   
– prognozowany wzrost kosztów zmiennych: 50 280,   
– prognozowany wzrost przychodów: 514 216,   
– efektywność ekonomiczna modernizacji (roczna od 2018): 463 935.   
C. Oddział Dziecięcy
– koszty roczne zmienne przed modernizacją: 862 761,   
– przychody roczne przed modernizacją: 4 247 756,   
– prognozowany wzrost kosztów zmiennych: 129 414,   
– prognozowany wzrost przychodów: 637 163,   
– efektywność ekonomiczna modernizacji (roczna od 2018): 507 749.   
D. Zespół Wyjazdowy „N”
– koszty roczne zmienne przed modernizacją: 18 160,   
– przychody roczne przed modernizacją: 1 496 500,   
– prognozowany wzrost kosztów zmiennych: 11 588,   
– prognozowany wzrost przychodów: 224 475,   
– efektywność ekonomiczna modernizacji (roczna od 2018): 212 887.   
E. Poradnia Audiologiczno-Foniatryczna
– koszty roczne zmienne przed modernizacją: 19 182,   
– przychody roczne przed modernizacją: 262 500,   
– prognozowany wzrost kosztów zmiennych: 2 877,   
– prognozowany wzrost przychodów: 39 375,   
– efektywność ekonomiczna modernizacji (roczna od 2018): 36 498.   
Działania zaplanowane w projekcie poprawią wynik finansowy (z wyłączeniem kosztów amortyzacji) placówki w 2018 roku o 1 723 510 zł, w tym z tytułu realizacji projektu w zakresie Oddziału Ginekologiczno-Położniczego: 502 441 zł, Oddziału Noworodkowego: 463 935 zł, Oddziału Dziecięcego: 507 749 zł, Zespołu Wyjazdowego „N”: 212 887 zł, Poradni Audiologiczno-Foniatrycznej: 36 498 zł. 
</t>
    </r>
  </si>
  <si>
    <t xml:space="preserve">Celem strategicznym projektu jest przeciwdziałanie negatywnym trendom demograficznym poprzez rozwój opieki nad matką i dzieckiem. 
Celem projektu jest utworzenie w krośnieńskim szpitalu jednego z najnowocześniejszych w regionie i innowacyjnego Regionalnego Centrum Południowego Podkarpacia „Kobieta i Dziecko” o standardzie europejskim, gwarantującego zarówno edukację związaną z planowaniem rodziny, opiekę okołoporodową nad matką i dzieckiem, transport noworodków z zagrożeniem życia z innych szpitali do Oddziału Noworodkowego z Pododdziałem Intensywnej Terapii Noworodków w Krośnie lub do szpitali specjalistycznych poza województwo, opiekę nad matką oraz dzieckiem, do osiągnięcia przez niego pełnoletności, w tym profilaktykę, diagnostykę, leczenie i rehabilitację pod względem schorzeń laryngologicznych, neurologicznych, kardiologicznych, reumatologicznych i okulistycznych i innych.
</t>
  </si>
  <si>
    <t xml:space="preserve">Projekt obejmuje przebudowę Traktu Porodowego wraz z salą cięć cesarskich, Oddziału Ginekologiczno-Położniczego z odcinkiem Patologii Ciąży, Oddziału Noworodkowego z Pododdziałem Intensywnej Terapii Noworodków, Oddziału Dziecięcego wraz z utworzeniem odcinka obserwacyjnego, zakup karetki neonatologicznej, zakup nowoczesnego wyposażenia, służącego realizacji celów projektu.
W projekcie zostaną wdrożone następujące innowacyjne rozwiązania funkcjonalne:
1. Wobec stale rosnącej tendencji do porodów rodzinnych przeprojektowany został układ funkcjonalny pomieszczeń oraz infrastruktura traktu porodowego umożliwiając organizację tzw. porodów rodzinnych w czterech salach porodowych, zapewniając położnicy, dziecku oraz osobom towarzyszącym komfort, intymność oraz kompleksową obsługę. 
2. Możliwość odbywania porodów w wodzie - jedna sala porodowa zostanie wyposażona w mobilną wannę umożliwiając immersję i poród w wodzie oraz w pozycji wertykalnej;
3. Utworzenie dwóch sal przedporodowych, w których opieką zostaną objęte położnice przyjęte do porodu (bez konieczności przyjęcia na patologię ciąży);
4. Na życzenie, obecność ojca w trakcie cesarskiego cięcia wraz z możliwością kangurowania noworodka;
5. Utworzenie sali poporodowej po porodach powikłanych oraz pokój resuscytacji noworodka;
6. Utworzenie izb przyjęć dla oddziału ginekologiczno-położniczego (osobno dla pacjentek odcinka położniczego przyjmowanych do porodu, osobno dla odcinka ginekologicznego) oraz oddziału dziecięcego.
7. W ramach projektu przewiduje się zmianę sposobu organizacji pokoi łóżkowych na system „matka z dzieckiem”. Pokoje będą przeznaczone maksymalnie dla dwóch matek i dwóch noworodków z możliwością wstawienia trzeciego łóżeczka dla noworodka. Dla podniesienia komfortu pobytu położnic większość pokoi łóżkowych zaprojektowano z węzłami sanitarnymi.
8. Zostaną wyodrębnione pokoje dla noworodków obserwowanych, intensywnej opieki noworodka, wymagających opieki pośredniej i ciągłej wyposażone w zespół urządzeń umożliwiających mycie i pielęgnację noworodków.
9. Utworzenie izolatki w ramach Oddziału Dziecięcego.
10. Utworzenie, ze względów epidemiologicznych, odcinka obserwacyjnego dla dzieci z nieżytem przewodu pokarmowego celem izolacji ich od pozostałych pacjentów Oddziału Dziecięcego (unikanie zakażeń szpitalnych) – zwiększenie bezpieczeństwa i komfortu pobytu pozostałych dzieci w Oddziale np. dzieci przyjmowanych w celu diagnostyki TK lub IMR, którą krośnieński szpital wykonuje dla pacjentów conajmniej z kilku powiatów.
Dodatkowe efekty projektu ex ante i ex post:
Od stycznia b.r. rozpoczęto działania, zmierzające w kierunku utworzenia koordynacji i ciągłości opieki nad młodą mamą i jej dzieckiem, nieograniczającej się wyłącznie do pomocy kobietom hospitalizowanym w Oddziale Ginekologiczno-Położniczym, ale też zajmującym się nowo narodzonym dzieckiem we własnym domu. Położne z Oddziału na bieżąco przesyłają szczegółowe informacje o noworodkach, urodzonych w krośnieńskim szpitalu do położnych środowiskowych z całego regionu. Kopie takich informacji – wraz z potwierdzeniami odbioru – znajdują się także w historii choroby położnicy. Opieka nad matką i dzieckiem obejmuje już wizyty i porady położnej w domach, natomiast dzięki realizacji projektu, lecznica będzie mogła poszerzyć zakres tych świadczeń o profesjonalne doradztwo i konsultacje w zakresie karmienia piersią (również teoretycznie dla kobiet w ciąży), tworząc Poradnię Laktacyjną, do której dostęp będzie miała każda kobieta z powiatu krośnieńskiego i powiatów ościennych (w regionie znajdują się obecnie dwie takie Poradnie: w Szpitalu Specjalistycznym w Sanoku oraz w Klinicznym Szpitalu Wojewódzkim Nr 2 w Rzeszowie).
Kolejnym etapem, następującym po zrealizowaniu projektu, będzie próba stworzenia otwartego Banku Mleka Kobiecego, który będzie wspierał karmienie noworodków urodzonych w szpitalu krośnieńskim oraz szpitalach ościennych. Pomoże to wcześniakom, które z różnych przyczyn nie mogą być karmione naturalnym pokarmem. Zakłada się, w ramach programu „Mamy mleko dla wcześniaka” (przy współpracy z Fundacją Bank Mleka Kobiecego), gromadzenie, badanie i pasteryzację nadmiaru mleka, pozyskanego od matek dzieci urodzonych w Szpitalu, z przeznaczeniem dla tych noworodków, które nie mogą być czasowo karmione mlekiem własnej mamy. Mleko z Banku Mleka przeznaczone zostanie w pierwszej kolejności dla noworodków urodzonych przedwcześnie. Matki dzieci będących beneficjentami programu udzielą zgody na rodzaj i sposób karmienia. Zostaną objęte fachową pomocą laktacyjną tak, aby mogły przejąć naturalne karmienie swoich dzieci tak szybko, jak będzie to możliwe.
Rozwiązania budowlane projektu 
Przebudowa pomieszczeń wraz z infrastrukturą techniczną obejmuje wykonanie niżej wymieniony zakres robót:
1. W zakresie prac budowlanych m.in.:
• Prace wyburzeniowe i demontażowe oraz wykonanie nowych ścian działowych lub zamurowań w związku ze zmianą funkcji pomieszczeń,  
• Wykonanie okładzin ściennych (tynkowanie, szpachlowanie, malowanie oraz wykonanie okładzin z płytek ceramicznych),
• Wykonanie okładzin podłogowych z płytek ceramicznych lub wykładziny homogenicznej elastycznej z winylu,  
• Wykonanie izolacji akustycznej, 
• Wykonanie sufitów podwieszanych kasetonowych w ciągach komunikacyjnych oraz szpachlowanie oraz malowanie pozostałych sufitów
• Wymiana części okien na okna ppoż. 
• Wykonanie przedsionków ppoż. w budynku A+E
• Wykonanie stolarki i ślusarki wewnętrznej drzwiowej 
• Wyposażenie stałe budowlane m.in. biały montaż, wyposażenie sanitariatów, panele medyczne nadłóżkowe, odbojnice i odbojoporęcze oraz gaśnice. 
• Dostawa i montaż 3 dźwigów łóżkowo-osobowych.
2. W zakresie robót elektrycznych i teletechnicznych m.in:
• Wykonanie zasilania wraz z nowymi trasami kablowymi,
• Wykonanie nowych tablic rozdzielczych,
• Wykonanie instalacji elektrycznej, w tym m.in. wykonanie instalacji oświetlenia ogólnego, awaryjnego, wykonanie instalacji gniazd wtyczkowych ogólnego zastosowania, dedykowanych, zasilania odbiorów siłowych,
• Wymiana osprzętu elektrycznego,
• Wykonanie monitoringu prądów różnicowych, opraw awaryjnych i ewakuacyjnych,
• Wykonanie instalacji ochrony przepięciowej oraz połączeń wyrównawczych, 
• Wykonanie instalacji niskoprądowych: sieci i okablowania strukturalnego, systemu alarmu pożaru- SAP,  dźwiękowego systemu ostrzegawczego (DSO), systemu kontroli dostępu, systemu domofonów, systemu przyzywowego.
3. W zakresie robót sanitarnych m.in.:
• Przebudowa instalacji wody zimnej i ciepłej, cyrkulacji, kanalizacji oraz centralnego ogrzewania w związku z dostosowaniem jej do nowych pomieszczeń, 
• Wykonanie instalacji wody hydrantowej,
• Przebudowa instalacji gazów medycznych wraz z montażem paneli medycznych,
• Wykonanie instalacji wentylacji mechanicznej,
• Wykonanie instalacji klimatyzacji wraz z instalacją wody lodowej,  
• Wykonanie instalacji wentylacji pożarowej zapobiegającej zadymieniu  klatek schodowych i przedsionków ppoż. w budynku A+E w zakresie niezbędnym do wykonania podstawowych robót budowlanych. 
W ramach projektu zostanie zakupiony wysokospecjalistyczny sprzęt medyczny, pozwalający osiągnąć cele projektu i posiadający nową funkcjonalność w stosunku do obecnie posiadanego. 
Oddział Noworodkowy z Pododdziałem Intensywnej Terapii Noworodków zostanie m.in. doposażony w system do selektywnego chłodzenia głowy, stosowany do zapobiegania i znacznego ograniczenia neurologicznych uszkodzeń u dzieci, które w wyniku powikłań okresu okołoporodowego uległy umiarkowanemu lub ciężkiemu niedotlenieniu. Oddział aktualnie nie posiada takiego systemu. Do Oddziału zakupiony zostanie również aparat do przezskórnego badania bilirubiny, który mierzy dokładnie poziom bilirubiny, również w czasie i po fototerapii noworodków.
Noworodki, których wyniki testów wskazują na hiperbilirubinemię, muszą być ocenione przez lekarza w celu ustalenia właściwego leczenia. W związku z utworzeniem nowoczesnych, wysokospecjalistycznych stanowisk przy salach porodowych – zostaną zakupione dwa stanowiska do resuscytacji, pięć inkubatorów, w tym jeden transportowy, sześć kardiomonitorów, cztery pulsoksymetry, dwa respiratory, dwie fotolampy, nowoczesny aparat USG w technologii 3D głowicą do badań serca 3D. Do Oddziału Ginekologiczno-Położniczego zostanie zakupionych dziesięć KTG z telemetrią płodową i przekazem bezprzewodowym, w tym jeden do ciąży bliźniaczej (zostanie zakupiona centrala do KTG na minimum 6 stanowisk z przekazem Wi-fi), sześć nowoczesnych monitorów do funkcji życiowych z pamięcią min. 72 godzin, cztery elektryczne łóżka porodowe z możliwością transportu pacjentki, składające się w fotel, wanna porodowa, cztery fotele ginekologiczne, 2 kolposkopy z torem wizyjnym w rozdzielczości min. HD (w tym 1 do Poradni Ginekologiczno-Położniczej), diatermia z kontrolą dawki zadanej, cztery aparaty EKG przenośne z możliwością przesyłania wyników do systemu AMMS, komplet narzędzi do zabiegów ginekologiczno-położniczych, wykonanych z materiałów w nowej technologii, dwa aparaty USG z głowicą waginalną wolumetryczną oraz możliwością przesyłania danych do systemu AMMS, 7 lamp bezcieniowych zabiegowo-diagnostycznych (w tym 2 dla potrzeb Poradni Ginekologiczno-Położniczej. W związku z utworzeniem w Oddziale Dziecięcym nowoczesnego stanowiska obserwacyjnego, zostaną zakupione cztery kardiomonitory z centralą i cztery pulsoksymetry. Oddział zostanie wyposażony również w urządzenie do wykonywania wodorowego testu oddechowego, urządzenie do oznaczania tlenku azotu w powietrzu wydychanym oraz przenośny przyłóżkowy aparat ultrasonograficzny. Ponadto Zakład Diagnostyki Obrazowej zostanie wyposażony w nowoczesny mammograf, który zagwarantuje szybką i profesjonalną diagnostykę, niejednokrotnie decydującą o zdrowiu, a nawet życiu kobiet. Na przestrzeni lat 2010-2012 w Pracowni Mammografii wykonano 10 tysięcy badań w ramach Populacyjnego Programu Wczesnego Wykrywania Raka Piersi. W tym zakresie przebadano 3552 pacjentki z miasta Krosna oraz 5891 z terenu powiatu krośnieńskiego. Dla Pracowni Endoskopii zostanie zakupiony kolonoskop pediatryczny, służący do diagnostyki nieswoistych zapaleń jelita, celiakii oraz zespołu złego wchłaniania. Zespół Wyjazdowy Neonatologiczny otrzyma nowoczesną karetkę z pełnym wyposażeniem (m.in. inkubator transportowy, kardiomonitor transportowy, respirator transportowy). Do Poradni Audiologiczno-Foniatrycznej zostanie zakupiony unit laryngologiczny, służący do profilaktyki chorób narządu słuchu i głosu w okresie noworodkowym i dla kobiet w ciąży, leczenia oraz kwalifikacji do zabiegów operacyjnych. Zakup powyższego urządzenia będzie umożliwiał objęcie kompleksową opieką kobiety ciężarne, gdyż w okresie ciąży często dochodzi do zaburzeń głosu i dysfonii czynnościowych i organicznych. Zastosowanie najnowszego sprzętu zwiększy noworodkom szanse na przeżycie i całkowite wyzdrowienie. Zakup nowoczesnego sprzętu do Oddziału Dziecięcego zmniejszy narażenie dziecka na ból, infekcje i inne powikłania, pozwoli na rozwinięcie diagnostyki kardiologicznej, co ułatwi wczesne wykrywanie schorzeń układu krążenia, jak również rozszerzenie diagnostyki alergologicznej, pozwalającej na szybsze działanie interwencyjne, czego wykładnikiem będzie obniżenie kosztów leczenia najbardziej chorych dzieci oraz krótszy i szybszy czas hospitalizacji. 
Nowa, zaawansowana technologicznie aparatura medyczna, pozwoli na zapis wyników badań w postaci elektronicznej i przesyłanie ich bezpośrednio z aparatu do systemu. W ramach projektu zostanie zakupiony system IT (hardware/software) dla w/w Oddziałów (55 terminali) wraz ze środowiskiem serwerowym zwirtualizowanym oraz ochroną antywirusową. W skład systemu wejdzie również infrastruktura sieciowa aktywna zarządzalna (switch`e). Praca systemu będzie opierała się na środowisku zwirtualizowanym, które będzie służyło do wprowadzania danych, stanowiących elektroniczną dokumentację medyczną do systemu HIS (AMMS). Terminale również będą wykorzystywane do przeglądania i analizy danych systemu PACS. Na większości sprzętu będzie wprowadzana dokumentacja rozliczeniowa czasu pracy (grafiki) oraz prowadzone apteczki oddziałowe.  
Przygotowując się do realizacji projektu Szpital przeprowadził w okresie kwiecień - maj 2016 r. badania ankietowe wśród pacjentek Oddziału Ginekologiczno-Położniczego, Poradni Ginekologiczno-Położniczej oraz lokalnej grupy kobiet „Szczęśliwe mamy z Krosna i okolic” poprzez portal ankietowy ankietka.pl. W badaniu ankietowym wzięło udział 128 kobiet, z czego 30 wypełniło ankietę w wersji elektronicznej. Na pytanie: „Czy byłaby Pani zainteresowana porodem w obecności osoby najbliższej w jednoosobowej sali porodowej” 68,75% kobiet odpowiedziało tak, 15,63% - nie, dla 15,62% nie ma to większego znaczenia. Dla 63,28% ankietowanych duże znaczenie podczas porodu ma wygląd miejsca porodu, dla 91,41% intymna atmosfera i możliwość przebywania z dzieckiem w jednej sali, dla 53,91% - wygląd sali poporodowej. Na pytanie: „Czy skorzystałaby Pani z możliwości znieczulenia do porodu przeprowadzonego przez lekarza anestezjologa” – 75,78% kobiet odpowiedziało, że tak. Około 38,28% kobiet jest zainteresowanych porodem w wodzie, 87,5% skorzystałoby z możliwości łagodzenia bólu z wykorzystaniem m.in. piłki rehabilitacyjnej, drabinki, worka SAKO, sznura porodowego czy koła do porodu. Ponad 92% kobiet chciałoby przebywać po porodzie w sali jedno-dwuosobowej z możliwością stałego kontaktu z rodziną. Około 54% kobiet jest zainteresowanych zajęciami w Szkole Rodzenia. 28% kobiet skorzystałoby z mleka kobiecego zmagazynowanego w banku Mleka Kobiecego. Ponad 93% kobiet chciałoby skorzystać z możliwości pobytu (noclegu) razem z dzieckiem na jednej Sali w Oddziale Dziecięcym. Ponad 85% kobiet skorzystałoby z pokoju hotelowego, gdyby taki istniał na terenie Szpitala w przypadku konieczności hospitalizacji dziecka w Oddziale Intensywnej Terapii Noworodków.  
</t>
  </si>
  <si>
    <t>Zakup mammografu dla Zakładu Diagnostyki Obrazowej (1 szt.)</t>
  </si>
  <si>
    <t>Główną zaletą nowego aparatu mammograficznego będzie niska dawka promieniowania, indywidualnie dobrana do pacjentki oraz opcja tomosyntezy, czyli możliwość warstwowego badania zmiany podejrzanej lub wykrycia zmiany w gęstej tkance gruczołowej. Mammograf wyposażony będzie w świetlny panel LED, zapewniający większy komfort pracy oraz działać będzie odprężająco na pacjentki podczas wykonywania badania.</t>
  </si>
  <si>
    <t>Zakup unitu laryngologicznego dla Poradni Audiologiczno-Foniatrycznej (1 szt.)</t>
  </si>
  <si>
    <t>Obecnie brak w Poradni; pozwoli na profilaktykę chorób narządu słuchu i głosu w okresie noworodkowym i dla kobiet w ciąży, leczenie oraz kwalifikację do zabiegów operacyjnych</t>
  </si>
  <si>
    <t>Zakup karetki neonatologicznej z wyposażeniem dla Zespołu Wyjazdowego "N" (1 szt.)</t>
  </si>
  <si>
    <t>Nowoczesna karetka neonatologiczna będzie wyposażona w inkubator transportowy, kardiomonitor transportowy, respirator transportowy, pulsoksymetr, 2 pompy infuzyjne, osprzęt wspomagania gazów medycznych, zintegrowany zestaw transportowy - w tym nosze transportowe</t>
  </si>
  <si>
    <t>Zakup systemu do selektywnego chłodzenia głowy dla Oddz. Noworodkowego (1 szt.)</t>
  </si>
  <si>
    <t>Obecnie brak w Oddziale; pozwoli na zmniejszenie uszkodzeń mózgu dziecka po ciężkiej zamartwicy</t>
  </si>
  <si>
    <t>Zakup stanowiska do resuscytacji dla Oddz. Noworodkowego (2 szt.)</t>
  </si>
  <si>
    <t>Utworzenie nowoczesnych, wysoko specjalistycznych stanowisk przy salach porodowych (z pozycją Trendelenburga -10°-+10°)</t>
  </si>
  <si>
    <t>Zakup aparatu do przezskórnego badania bilirubiny dla Oddziału Noworodkowego (1 szt.)</t>
  </si>
  <si>
    <t>Mierzy dokładnie poziom bilirubiny, również w czasie i po fototerapii noworodków.
Noworodki, których wyniki testów  wskazują na hiperbilirubinemię, muszą być ocenione przez lekarza w celu ustalenia właściwego leczenia.</t>
  </si>
  <si>
    <t>Zakup inkubatora dla Oddz. Noworodkowego (4 szt.)</t>
  </si>
  <si>
    <t>Utworzenie nowoczesnych, wysoko specjalistycznych stanowisk przy salach porodowych</t>
  </si>
  <si>
    <t>Zakup kardiomonitora dla Oddz. Noworodkowego (6 szt.)</t>
  </si>
  <si>
    <t>Zakup pulsoksymetru dla Oddz. Noworodkowego (4 szt.)</t>
  </si>
  <si>
    <t>Utworzenie nowoczesnych, wysoko specjalistycznych stanowisk przy salach porodowych;</t>
  </si>
  <si>
    <t>Zakup respiratora dla Oddz. Noworodkowego (2 szt.)</t>
  </si>
  <si>
    <t>Utworzenie nowoczesnych, wysoko specjalistycznych stanowisk przy salach porodowych (ze zintegrowanym systemem Infant Flow)</t>
  </si>
  <si>
    <t>Zakup fotolamp dla Oddz. Noworodkowego (2 szt.)</t>
  </si>
  <si>
    <t>Zakup inkubatora transportowego dla Oddz. Noworodkowego (1 szt.)</t>
  </si>
  <si>
    <t>Do transportu wewnątrz szpitalnego z funkcją CPAP, nawilżaczem oraz systemem monitorowania - obecnie brak w Oddziale; sprzęt jest niezbędny do przewożenia dzieci chorych, a szczególnie małych wcześniaków, w celu zapewnienia im bezpieczeństwa i prawidłowego standardu postępowania</t>
  </si>
  <si>
    <t>Zakup aparatu USG dla Oddz. Noworodkowego (1 szt.)</t>
  </si>
  <si>
    <t>Nowoczesny w technologii 3D głowicą do badań serca 3D; pozwoli na rozpoznanie wad wrodzonych i nieprawidłowości, gdyż obecnie nie wszystkie badania mogą być wykonane w Oddziale</t>
  </si>
  <si>
    <t>Zakup lamp bezcieniowych zabiegowo-diagnostycznych dla Oddz. Ginekologiczno-Położniczego (5 szt.) oraz dla Poradni Ginekologiczno-Położniczej (2 szt.)</t>
  </si>
  <si>
    <t>Obecnie brak w Oddziale i Poradni - lampy przeznaczone są do oświetlania pola zabiegowego wszędzie tam, gdzie wymagane jest profesjonalne światło o wysokich parametrach</t>
  </si>
  <si>
    <t>Zakup KTG z telemetrią płodową dla Oddz. Ginekologiczno-Położniczego (9 szt.)</t>
  </si>
  <si>
    <t>Do ciągłej obserwacji z przekazem bezprzewodowym; pozwoli na swobodne poruszanie się kobiety rodzącej z jednoczesnym nadzorem dobrostanu płodu i skurczy macicy</t>
  </si>
  <si>
    <t>Zakup KTG z telemetrią dla ciąży bliźniaczej dla Oddz. Ginekologiczno-Położniczego (1 szt.)</t>
  </si>
  <si>
    <t>Do ciągłej obserwacji z przekazem bezprzewodowym</t>
  </si>
  <si>
    <t>Zakup centrali do KTG dla Oddz. Ginekologiczno-Położniczego (1 szt.)</t>
  </si>
  <si>
    <t xml:space="preserve">Centrala z przekazem Wi-fi na min. 8 stanowisk </t>
  </si>
  <si>
    <t>Zakup monitora do funkcji życiowych dla Oddz. Ginekologiczno-Położniczego (6 szt.)</t>
  </si>
  <si>
    <t>Nowoczesny transportowy z pamięcią min. 72 godz.</t>
  </si>
  <si>
    <t>Zakup łóżka porodowego dla Oddz. Ginekologiczno-Położniczego (4 szt.)</t>
  </si>
  <si>
    <t>Łóżko elektryczne z możliwością transportu chorego i składające się w fotel</t>
  </si>
  <si>
    <t>Zakup wanny porodowej standardowej dla Oddz. Ginekologiczno-Położniczego (1 szt.)</t>
  </si>
  <si>
    <t>Obecnie brak sprzętu w Oddziale – z atestem wykonana z materiałów bezpiecznych</t>
  </si>
  <si>
    <t>Zakup fotela ginekologicznego dla Oddz. Ginekologiczno-Położniczego (Trakt Porodowy) (4 szt.)</t>
  </si>
  <si>
    <t>Fotel elektryczny do badania i zabiegów</t>
  </si>
  <si>
    <t>Zakup kolposkopu dla Oddz. Ginekologiczno-Położniczego (1 szt.) 
oraz dla Poradni Ginekologiczno-Położniczej (1 szt.)</t>
  </si>
  <si>
    <t>Optyka z torem wizyjnym – w rozdzielczości min. HD; umożliwi prowadzenie prawidłowej diagnostyki raka szyjki macicy</t>
  </si>
  <si>
    <t>Zakup diatermii dla Oddz. Ginekologiczno-Położniczego (1 szt.)</t>
  </si>
  <si>
    <t>Z kontrolą dawki zadanej</t>
  </si>
  <si>
    <t>Zakup aparatu EKG - przenośnego dla Oddz. Ginekologiczno-Położniczego (4 szt.)</t>
  </si>
  <si>
    <t>Z możliwością przesyłania wyniku do systemu AMMS</t>
  </si>
  <si>
    <t>Zakup kompletu narzędzi do zabiegów ginekologiczno-położniczych  (1 kpl.)</t>
  </si>
  <si>
    <t>Narzędzia wykonane z materiałów w nowej technologii</t>
  </si>
  <si>
    <t>Zakup aparatu do USG dla Oddz. Ginekologiczno-Położniczego (2 szt.)</t>
  </si>
  <si>
    <t>Z głowicą waginalną wolumetryczną oraz możliwością przesyłania danych do stacji systemu AMMS; aparat USG nowej generacji umożliwi wykonywanie badań zgodnych ze standardami PTU i otworzy możliwości rozpoczęcia specjalizacji z Medycyny Perinatalnej dla personelu, poszerzy możliwości wczesnej diagnostyki płodu i terapii wewnątrzmacicznej, a także podniesie rangę Oddziału, który będzie mógł konsultować ciężarne z terenu południowego podkarpacia</t>
  </si>
  <si>
    <t>Zakup kardiomonitora + centrali dla Oddz. Dziecięcego (4 szt.)</t>
  </si>
  <si>
    <t xml:space="preserve">Utworzenie nowoczesnego stanowiska obserwacyjnego, obecnie brak centrali możliwości obserwacji w dyżurce pielęgniarskiej </t>
  </si>
  <si>
    <t>Zakup pulsoksymetru dla Oddz. Dziecięcego (4 szt.)</t>
  </si>
  <si>
    <t>Utworzenie nowoczesnego, wysokospecjalistycznego stanowiska obserwacyjnego</t>
  </si>
  <si>
    <t>Zakup urządzenia do wykonywania wodorowego testu oddechowego dla Oddz. Dziecięcego (1 szt.)</t>
  </si>
  <si>
    <t>Obecnie brak w Oddziale; pozwoli stwierdzić, czy proces trawienia i wchłaniania węglowodanów przebiega prawidłowo; badania przy zastosowaniu tego urządzenia wykonuje się m.in. przy podejrzeniu nietolerancji laktozy, fruktozy i innych cukrów</t>
  </si>
  <si>
    <t>Zakup urządzenia do oznaczania tlenku azotu w powietrzu wydychanym dla Oddz. Dziecięcego (1 szt.)</t>
  </si>
  <si>
    <t>Obecnie brak w Oddziale; pozwoli na nieinwazyjną diagnostykę dzieci w kierunku astmy</t>
  </si>
  <si>
    <t>Zakup przenośnego przyłóżkowego aparatu ultrasonograficznego dla Oddz. Dziecięcego (1 szt.)</t>
  </si>
  <si>
    <t>Obecnie brak w Oddziale; pozwoli na wykonywanie diagnostyki bezpośrednio przy małym, leżącym pacjencie</t>
  </si>
  <si>
    <t>Zakup kolonoskopu Pediatrycznego dla Pracowni Endoskopii (1 szt.)</t>
  </si>
  <si>
    <t xml:space="preserve">Szpital nie posiada takiego urządzenia; Kolonoskop pediatryczny służy do: diagnostyki nieswoistych zapaleń jelita, diagnostyki celiakii oraz diagnostyki zespołu złego wchłaniania
</t>
  </si>
  <si>
    <t>Zakup mebli oraz pozostałego wyposażenia dla w/w ośrodków</t>
  </si>
  <si>
    <t>Meble i wyposażenie niezbędne do prawidłowego funkcjonowania pomieszczeń w ramach projektu; utworzenie nowoczesnych i komfortowych stanowisk pobytu pacjenta i pracy; w tym: dla Oddziału Noworodkowego z Pododdziałem Intensywnej Terapii Noworodków - stanowiska do pielęgnacji z wanienką, łóżeczka noworodkowe (jezdne), lodówki i chłodziarki na leki, meble medyczne i zabiegowe; dla Oddziału Ginekologiczno-Położniczego - piłki rehabilitacyjne, łóżka, meble zabiegowe, lodówki, chłodziarki, wózki opatrunkowe, wózki zabiegowe oraz wózki na bieliznę czystą i brudną; dla Oddziału Dziecięcego - łóżka oraz stoliki do przewijania niemowląt z wagą.</t>
  </si>
  <si>
    <t>Zakup systemu IT (hardware/software) dla w/w Oddziałów (55 szt.)</t>
  </si>
  <si>
    <t xml:space="preserve">55 terminali + środowisko serwerowe zwirtualizowane wraz z ochroną antywirusową; w skład systemu wchodzi również infrastruktura sieciowa aktywna zarządzalna (switch`e); praca systemu będzie opierała się  na środowisku zwirtualizowanym, które będzie służyło do wprowadzania danych, stanowiących elektroniczną dokumentację medyczną do systemu HIS (AMMS); terminalne również będą wykorzystywane do przeglądania i analizy danych systemu PACS; na większości sprzętu będzie wprowadzana dokumentacja rozliczeniowa czasu pracy (grafiki) oraz prowadzone apteczki oddziałowe; </t>
  </si>
  <si>
    <t>Przebudowa części Oddziału Ginekologicznej (Oddział Ginekologiczno-Położniczy)</t>
  </si>
  <si>
    <t xml:space="preserve">Wejście do Oddziału zaprojektowano z głównego ciągu komunikacyjnego w budynku A+E. W części ogólnej wydzielona została Izba Przyjęć Ginekologiczna składająca się z pomieszczenia rejestracji, poczekalni, pokoju badań oraz węzła sanitarnego. W części ogólnej znajdować się będzie również kuchnia oddziałowa oraz zmywalnia. Odcinek Ginekologiczny wchodzący w skład Oddziału Ginekologiczno-Położniczego znajduje się w lewym skrzydle budynku A+E na poziomie +1. W ramach odcinka ginekologicznego zaprojektowano sale chorych, w tym  izolatkę wraz z węzłem sanitarnym oraz brudownik, węzły sanitarne, łazienki, natryski, pokój pielęgniarski wraz z punktem położnych, pokój lekarzy wraz z węzłem sanitarnym oraz pokój kierownika Oddziału Ginekologiczno-Położniczego. W ramach odcinka ginekologicznego planowane są również następujące pomieszczenia, które nie są objęte projektem tj.: dwa gabinety diagnostyczno-zabiegowe, sala pooperacyjna z punktem nadzoru pielęgniarskiego, WC chorych oraz łazienka i natrysk.
W ramach przebudowy Oddziału Ginekologiczno-Położniczego dostosowana do wymogów ochrony przeciwpożarowej (zgodnie z dokumentacją projektową opracowaną w oparciu o ekspertyzę ppoż. kompleksu szpitalnego)  zostanie klatka schodowa KS A2 jako droga ewakuacji z odcinka ginekologicznego. Klatka schodowa zostanie dostosowana w całości (od poziomu -1 do +6 ) poprzez wykonanie instalacji zapobiegającej jej zadymieniu, wydzieleniu przedsionków pożarowych z korytarza oddziałowego, wymianę ślusarki oraz wszelkich elementów palnych na drodze ewakuacji oraz wykonaniu niezbędnych instalacji ppoż. W związku z tym, że klatka schodowa stanowi całość drogi ewakuacji z budynku A koniecznym jest dostosowanie jej w całości (od poziomu -1 do +6 ). </t>
  </si>
  <si>
    <t>Przebudowa części Położniczej (Oddział Ginekologiczno-Położniczy)</t>
  </si>
  <si>
    <t>Odcinek Położniczy wchodzący w skład Oddziału Ginekologiczno-Położniczego znajduje się w prawym skrzydle budynku A+E na poziomie +1. Wejście do oddziału prowadzi przez śluzę. Jednoczasowo hospitalizowanych na Oddziale może być 20 położnic wraz z dziećmi. Zaprojektowano pokoje w systemie matka z dzieckiem większość z węzłami sanitarnymi. W oddziale zorganizowane są ponadto ogólnodostępne łazienki, w tym przystosowane dla osób niepełnosprawnych. W ramach odcinka położniczego planowane są również sala pooperacyjna (poza projektem), pokój zabiegowy, punkt pielęgniarski wraz z pokojem pielęgniarek, pokój pielęgniarki oddziałowej, pomieszczenie porządkowe, brudownik. 
W ramach przebudowy Oddziału Ginekologiczno-Położniczego dostosowana do wymogów ochrony przeciwpożarowej (zgodnie z dokumentacją projektową opracowaną w oparciu o ekspertyzę ppoż. kompleksu szpitalnego)  zostanie klatka schodowa KS A1 jako droga ewakuacji z odcinka położniczego i patologii ciąży. Klatka schodowa zostanie dostosowana w całości (od poziomu -1 do +6 ) poprzez wykonanie instalacji zapobiegającej jej zadymieniu, wydzieleniu przedsionków pożarowych z korytarza oddziałowego, wymianę ślusarki oraz wszelkich elementów palnych na drodze ewakuacji oraz wykonaniu niezbędnych instalacji ppoż. W związku z tym, że klatka schodowa stanowi całość drogi ewakuacji z budynku A koniecznym jest dostosowanie jej w całości (od poziomu -1 do +6 ).</t>
  </si>
  <si>
    <t>Przebudowa Traktu Porodowego (Oddział Ginekologiczno-Położniczy)</t>
  </si>
  <si>
    <t>Zakresem projektu objęto przebudowę Traktu Porodowego wraz z salą cięć cesarskich znajdującego się na I piętrze budynku C wraz z infrastrukturą techniczną. 
Bilans powierzchni Traktu Porodowego  do przebudowy: obecnie 554,71 m2, po przebudowie 529,59m2.
Główne założenia: 
• dokonanie zmian aranżacyjnych, umożliwiających podniesienie jakości usług, jak również spełnienie kryteriów związanych z realizacją tzw. „porodów rodzinnych”.
• wydzielenie stref wejścia, stref porodowych i przebywania pacjentek, stref sali cięć cesarskich wraz ze strefą przygotowawczą.
• dokonanie powiększenia powierzchni istniejącego traktu o przyległe pomieszczenie oddziału ginekologiczno-położniczego na potrzeby dyżurki dla lekarzy.
• Zakup pierwszego wyposażenia, w tym m.in.: kolumny anestezjologicznej, lamp bezcieniowych, stanowisk do pielęgnacji noworodka.  
Układ funkcjonalny nowego traktu porodowego oparto na zasadzie osiowej współzależności przestronnego wewnętrznego korytarza z salą cięć cesarskich i zlokalizowanych wzdłuż korytarza, po obu jego stronach czterech w pełni autonomicznych pokoi porodów rodzinnych.
Każdy z pokoi wyposażony zostanie w węzły sanitarne pozwalające położnicy jak również osobom towarzyszącym w trakcie porodu na niezależne korzystanie z sanitariatu.
Nowa lokalizacja stanowisk porodowych pozwoli również na ich doświetlenie światłem dziennym oraz zwiększyła intymność strefy porodowej i przyporodowej, z jednoczesnym zapewnieniem doskonałych relacji personelu medycznego z loży położnych ze wszystkimi stanowiskami dla rodzących.
Zakres prac obejmuje kondygnację 1 piętra budynku "Bloku C" Wojewódzkiego Szpitala Podkarpackiego w Krośnie przy ulicy Korczyńskiej 57. 
• W ramach przebudowy Traktu Porodowego planowana jest wymiana wyeksploatowanego dźwigu osobowego w budynku C. Dźwig ten służy do komunikacji oraz transportu pacjentek i ich rodzin do izby przyjęć położniczej. Trakt porodowy znajduje się na ostatniej kondygnacji budynku C i jedyną drogą komunikacji pacjentek przywożonych na wózkach lub łóżkach jest winda podlegająca wymianie.</t>
  </si>
  <si>
    <t>Przebudowa części Patologii Ciąży (Oddział Ginekologiczno-Położniczy)</t>
  </si>
  <si>
    <t>Odcinek Patologii Ciąży znajduje się na poziomie +1 w budynku C i przeznaczony jest na 11 łóżek. Będą one mieściły się w 5 pokojach 2-osobowych z węzłem sanitarnym oraz w izolatce. Odcinek Patologii Ciąży jest bezpośrednio połączony z Traktem Porodowym oraz Oddziałem Położniczym. 
Na odcinek Patologii Ciąży będą składać się następujące pomieszczenia sale chorych ( w tym izolatka) wraz z węzłami sanitarnymi, pokój badań/USG, pokój zabiegowy, pokój socjalny.</t>
  </si>
  <si>
    <t>Przebudowa Oddziału Noworodkowego</t>
  </si>
  <si>
    <t xml:space="preserve">Oddział Noworodkowy z Pododdziałem Intensywnej Opieki Noworodków znajduje się na poziomie +1 w budynku A+E i jest zlokalizowany w bezpośredniej bliskości Oddziału Ginekologiczno-Położniczego. W ramach oddziału opieką objęte może być jednoczasowo 12 noworodków w następujących pomieszczeniach: w sali intensywnej opieki noworodka, w sali noworodków wymagających opieki ciągłej i pośredniej, w sali noworodków obserwowanych. Pozostałe pomieszczania zorganizowane pod potrzeby oddziału to: pokój kierownika, pokój położnej oddziałowej, pokój położnych wraz z łazienką, kuchnia, pokój zabiegowy, brudownik, składzik porządkowy,  magazyn inkubatorów, śluza, pokój wypisowy noworodków oraz dyżurka lekarska z łazienką. </t>
  </si>
  <si>
    <t>Przebudowa Oddziału Dziecięcego</t>
  </si>
  <si>
    <t>Oddział Dziecięcy zlokalizowany jest na dwóch piętrach w budynku H+G  tj. 0 oraz +1. Na poziomie 0 zlokalizowano Izbę Przyjęć Dziecięcą oraz Odcinek Dzieci Starszych. Na poziomie 0 utworzono również nowy Odcinek Obserwacyjny. 
Na poziomie +1 znajduje się Odcinek Dzieci Młodszych do 3 lat.  
• Poziom 0 
W ramach izby przyjęć wydzielono pomieszczenia rejestracji, poczekalni, pokoju badań oraz węzła sanitarnego przystosowanego dla potrzeb osób niepełnosprawnych. Dla Odcinka Dzieci Starszych wydzielono strefę dziennego pobytu pacjenta oraz rozdzielono węzły sanitarne osobno dla dziewcząt i chłopców (w Odcinku Obserwacyjnym). W części Oddziału na poziomie 0  zorganizowano również pozostałe pomieszczenia niezbędne do prawidłowej pracy tj. kuchnię, pokój pielęgniarek, pokój badań, dyżurkę lekarską, łazienki, brudownik, zaplecze pielęgniarskie, pokój zabiegowy. 
• Poziom +1 
Na poziomie +1 znajduje się Odcinek Dzieci Młodszych do 3 lat. W pododdziale dzieci młodszych zostaną zorganizowane sale dwułóżkowe, jednołóżkowe oraz izolatka.  Do każdego z pokoju chorych wchodzi się poprzez śluzy. Pozostałe pomieszczenia to: dyżurki lekarskie oraz pielęgniarskie, kuchnia oddziałowa, zmywalnia, magazyn, pokój pielęgniarki oddziałowej, łazienki, brudownik,  pokój socjalny, gabinet zabiegowy, magazyn bielizny czystej, pokój ordynatora oraz pokój pobytu dziennego. 
• Poziom 0 oraz +1 
W ramach przebudowy Oddziału Dziecięcego dostosowane do wymogów ochrony przeciwpożarowej (zgodnie z dokumentacja projektową wykonana w oparciu o ekspertyzę ppoż. kompleksu szpitalnego) zostaną klatki schodowa KS H1 i KS H2 jako drogi ewakuacji z oddziału. Klatki schodowe zostaną dostosowane w całości (od poziomu -2 do +2) poprzez wykonanie instalacji i urządzeń zapobiegającej jej zadymieniu, wymianę ślusarki oraz wszelkich elementów palnych na drodze ewakuacji oraz wykonaniu niezbędnych instalacji ppoż. W związku z tym, że klatka schodowa stanowi całość drogi ewakuacji z budynku H koniecznym jest dostosowanie jej w całości (od poziomu -2 do +2).
W ramach przebudowy Oddziału Dziecięcego planowana jest wymiana wyeksploatowanych dźwigów łóżkowo-osobowych w budynku H. Dźwigi te służą do komunikacji oraz transportu pacjentów, ich rodzin i personelu medycznego do oddziału.
Z uwagi na fakt, ze dźwigi te są kompletnymi urządzeniami nie ma możliwości ich wymiany wyłącznie w zakresie przebudowywanych oddziałów, lecz wymianę należy wykonać kompleksowo (od poziomu -2 do poziomu +2).</t>
  </si>
  <si>
    <t>Przebudowa pomieszczenia Zakładu Diagnostyki Obrazowej pod nowoczesny mammograf</t>
  </si>
  <si>
    <t>Pomieszczenie Zakładu Diagnostyki Obrazowej zostanie przebudowane pod potrzeby nowego mammografu</t>
  </si>
  <si>
    <t>Inspektor nadzoru</t>
  </si>
  <si>
    <t>Zostanie podpisana umowa z wykonawcą wyłonionym zgodnie z Ustawą Prawo Zamówień Publicznych</t>
  </si>
  <si>
    <t>Dokumentacja zamienna</t>
  </si>
  <si>
    <t>Zostaną wprowadzone nieistotne zmiany do istniejącej dokumentacji projektowo-kosztorysowej</t>
  </si>
  <si>
    <t>Prace przygotowawcze</t>
  </si>
  <si>
    <t>Zostanie zawarta umowa o doradztwo prawne w zakresie przygotowania postępowań o zamówienia publiczne</t>
  </si>
  <si>
    <t>Studium wykonalności</t>
  </si>
  <si>
    <t>Szpital wnioskował o udzielenie dofinansowania na studium wykonalności w ramach pomocy technicznej; szpital posiada wersję wstępną studium, która zostanie uzupełniona po otrzymaniu od Urzędu Marszałkowskiego wytycznych w sprawie dokumentów, wymaganych do składania projektu w trybie pozakonkursowym</t>
  </si>
  <si>
    <t>Nadzór autorski</t>
  </si>
  <si>
    <t>Prowadzony będzie w trakcie realizacji robót budowlanych</t>
  </si>
  <si>
    <t>Promocja projektu</t>
  </si>
  <si>
    <t>W ramach promocji projektu zostanie zakupiona tablica informacyjna i pamiątkowa oraz naklejki informacyjne na sprzęt medyczny</t>
  </si>
  <si>
    <t>Rodzaj [produktu/rezultatu]</t>
  </si>
  <si>
    <t>Ludność objęta ulepszonymi usługami zdrowotnymi</t>
  </si>
  <si>
    <t>osoby/rok</t>
  </si>
  <si>
    <t>Zgodnie z SZOOP - wskaźniki rezultatu "do uzupełnienia na późniejszym etapie prac" (str. 6 załącznika nr 2)</t>
  </si>
  <si>
    <t>RPO WPK.6.P.4</t>
  </si>
  <si>
    <t>RPO WPK.6.P.5</t>
  </si>
  <si>
    <t>18 11,18 12,18 18, 18 64, 18 20</t>
  </si>
  <si>
    <t>mielecki, niżański, stalowowolski, m.Tarnobrzeg, tarnobrzeski</t>
  </si>
  <si>
    <t>zasięg regionalny</t>
  </si>
  <si>
    <t>Bieszczadzki, Brzozowski, Jasielski, m. Krosno, Krośnieński, Leski, Sanocki, Dębicki, Przemyski, Rzeszowski,  Strzyżowski</t>
  </si>
  <si>
    <t>1801, 1802, 1805, 1861, 1807, 1821, 1817, 1804, 1813, 1816, 1819</t>
  </si>
  <si>
    <t>Rozbudowa Kliniki Hematologii oraz Kliniki Nefrologii ze Stacją Dializ Klinicznego Szpitala Wojewódzkiego nr 1 im. F. Chopina w Rzeszowie</t>
  </si>
  <si>
    <t>Kliniczny Szpital Wojeówdzki nr 1 im. F. Chopina w Rzeszowie</t>
  </si>
  <si>
    <t>M. Rzeszów</t>
  </si>
  <si>
    <t>VI Spójność przestrzenna i społeczna</t>
  </si>
  <si>
    <t>6.2 Infrastruktura Ochrony Zdrowia i pomocy społecznej</t>
  </si>
  <si>
    <t>1. Przebudowa, rozbudowa, nadbudowa i remonty istniejącej infrastruktury podmiotów ochrony zdrowia. 2. Zakup sprzętu medycznegooraz wyposażenia niezbędnego do świadczenia usług medycznych.</t>
  </si>
  <si>
    <t xml:space="preserve">KSW nr 1 im. F. Chopina jest polskim podmiotem publicznym działającym w interesie publicznym, który funkcjonuje w publicznym systemie ochrony zdrowia, tj. posiada kontrakt z Narodowym Funduszem Zdrowia. Szpital został powołany w celu realizacji zadań samorządu województwa podkarpackiego w zakresie promocji i ochrony zdrowia, a jego podstawowym zadaniem jest wykonywanie działalności leczniczej, poprzez udzielanie świadczeń zdrowotnych, a także promocja zdrowia i realizacja zadań dydaktycznych oraz badawczych, powiązanych z udzielanymi świadczeniami zdrowotnymi i promocja zdrowia.
Celem przedmiotowego naboru jest wyłonienie propozycji projektów o znaczeniu strategicznym dla rozwoju społeczno-gospodarczego regionu. Projekt jest w pełni zgodny z celami dokumentów strategicznych województwa podkarpackiego. Przede wszystkim,  projekt dotyczy jednego z kluczowych obszarów wymienionych w RPO WP 2014- 2020 i jest zgodny z celem osi priorytetowej VI spójność przestrzenna i społeczna i priorytetem inwestycyjnym 9.a Inwestowanie w infrastrukturę zdrowotną i społeczną, która przyczyni się do rozwoju krajowego , regionalnego i lokalnego, zmniejszy nierówności w zakresie stanu zdrowia. Elementem wpływającym na wzrost rozwoju województwa oraz jakości życia mieszkańców jest dostosowana do potrzeb, odpowiednio przystosowana i wyposażona infrastruktura publiczna. Projekt jest elementem zadania pn. Modernizacja Podkarpackiego Centrum Onkologii w Klinicznym Szpitalu Wojewódzkim nr 1 im. F. Chopina w Rzeszowie" ujętego w Kontrakcie Terytorialnym dla Województwa Podkarpackiego.
</t>
  </si>
  <si>
    <t xml:space="preserve">Projekt jest w pełni zgodny z celami dokumentów strategicznych województwa podkarpackiego. Przede wszystkim,  dotyczy jednego z kluczowych obszarów wymienionych w RPO WP 2014- 2020 i jest zgodny z celem osi priorytetowej VI spójność przestrzenna i społeczna i priorytetem inwestycyjnym 9.1 Inwestowanie w infrastrukturę zdrowotną i społeczną, która przyczyni się do rozwoju krajowego , regionalnego i lokalnego, zmniejszy nierówności w zakresie stanu zdrowia. Elementem wpływającym na wzrost rozwoju województwa oraz jakości życia mieszkańców jest dostosowana do potrzeb, odpowiednio przystosowana i wyposażona infrastruktura publiczna.  Zaakcentowano koniczność poprawy infrastruktury służby zdrowia (w tym hematologia), zwłaszcza warunki w jakich leczeni są pacjenci, co przyczyni się do poprawy dostępności i jakości ochrony zdrowia, a tym samym do utrzymania mieszkańców regionu w dobrym zdrowiu i ich szybkiemu powrotowi na rynek pracy. W wyniku realizacji projektu w znacznym stopniu poprawi się dostępność do świadczeń onkologicznych zwłaszcza w zakresie hematologii, a także nefrologii. Zwiększona zostanie liczba wykonywanych świadczeń zdrowotnych, wprowadzone zostaną nowe procedury medyczne (przeszczepy komórek macierzystych), które do tej pory nie były wykonywane w naszym województwie.  Należy podkreślić, że dysponujemy wykwalifikowaną kadrę medyczną, co umożliwia wszechstronny rozwój i lepsze wykorzystanie potencjału jednostki.  
Projekt jest zgodny  z obowiązującym od sierpnia 2013 roku dokumentem „STRATEGIA ROZWOJU WOJEWÓDZTWA – PODKARPACKIE 2020". W obszarze Kapitał ludzki i Społeczny w priorytecie 2.5 Zdrowie publiczne, jako główny cel wyznaczono zwiększenie bezpieczeństwa zdrowotnego społeczeństwa poprzez poprawę dostępności i jakości funkcjonowania systemu ochrony zdrowia. Jak określono w Strategii „zwiększenie dostępności oraz podniesienie standardów opieki medycznej jest niezwykle istotne do zmniejszenia zachorowalności i umieralności, poprawy jakości życia mieszkańców a także zredukowanie kosztów opieki w perspektywie długoterminowej". „Wzrost jakości i dostępności kompleksowych usług medycznych, szczególnie tych wysokospecjalistycznych, wymaga budowy brakujących oddziałów oraz centrów diagnostyczno –leczniczych, dysponujących wykwalifikowaną kadrą medyczną i wyposażonych w specjalistyczny sprzęt diagnostyczno–medyczny, zapewniających współpracę jednostek ochrony zdrowia w zakresie profilaktyki, diagnostyki, leczenia i rehabilitacji (w tym uzdrowiskowej) oraz pozwalających na lepsze wykorzystanie potencjału tych jednostek. Nadal istnieje potrzeba modernizacji i rozbudowy istniejącej bazy ochrony zdrowia w celu dostosowania do wymogów oraz zaspokojenia potrzeb pacjentów.” 
Inwestycja spełnia wszystkie warunki określone w odpowiednich dokumentach związanych z realizacją RPO Województwa Podkarpackiego i przyczyni się do osiągniecia wskaźników określonych dla Osi priorytetowej VI. , CT 9.1 RPO WP.
</t>
  </si>
  <si>
    <t>Strategicznym celem projektu jest poprawa bezpieczeństwa zdrowotnego ludności województwa podkarpackiego poprzez przebudowę i modernizację Kliniki Hematologii i Kliniki Nefrologii ze Stacją Dializ. W wyniku realizacji projektu podniesie się w istotny sposób jakość i ilość świadczonych usług medycznych, zwłaszcza w zakresie leczenia schorzeń onkologicznych w ww. Klinikach, a co za tym idzie zmniejszone zostaną dysproporcje w dostępie do świadczeń zdrowotnych, które występują w regionie Podkarpacia i w Polsce. Celem projektu jest również zapewnienie kompleksowej i skoordynowanej opieki onkologicznej (z uwzględnieniem leczenia powikłań) dzięki czemu proces leczenia w całości będzie celowy i realizowany w optymalnej sekwencji  poszczególnych procedur. Usprawniony zostanie  proces diagnostyki i leczenia, co przyczyni się do szybszego powrotu pacjentów na rynek pracy. Projekt jest elementem zadania pn. Modernizacja Podkarpackiego Centrum Onkologii w Klinicznym Szpitalu Wojewódzkim nr 1 im. F. Chopina w Rzeszowie" ujętego w Kontrakcie Terytorialnym dla Województwa Podkarpackiego.</t>
  </si>
  <si>
    <t>IV 2017</t>
  </si>
  <si>
    <t>XII 2019</t>
  </si>
  <si>
    <t>Roboty rozbiórkowe</t>
  </si>
  <si>
    <t>Przygotowanie terenu budowy, demontaż wyposażenia, rozbiórka nadziemna, rozbiórka części podziemnej, wywóz i składowanie odpadów</t>
  </si>
  <si>
    <t>Roboty stanu surowego</t>
  </si>
  <si>
    <t>Zakres obejmuje konstrukcję budynku w stanie surowym otwartym</t>
  </si>
  <si>
    <t>Roboty wykończeniowe</t>
  </si>
  <si>
    <t>tynki wewnętrzne, sufity, okładziny z płyt kartonowo gipsowych, ocieplenie i docieplenie budynków, wentylacja, wykonanie posadzek, malowanie, montaż stolarki drzwiowej i okiennej, wykonanie ścianek działowych, wyposażenie pomieszczeń sanitarnych, bramy, izolacja cieplne i dźwiękowe, wykonanie szybów windowych i dźwigów, instalacje elktryczne wewnetrzne, agregat prądotwórczy, złącze kablowe, sieci elektroenergetyczne i przekładki, instalacja wod - kan. instalacja wody uzdatnionej, instalacja CO i ciepła technologicznego, węzęł cieplny co i cwu, wentylacja mechaniczna i klimatyzacja, instalacja chłodnicza i odprowadzenie skroplin, instalacja gazów medycznych, instalacja ciekłego azotu, przyłącza sieci sanitarne wewnętrzne i ich przekładki,</t>
  </si>
  <si>
    <t>zagospodarowanie terenu</t>
  </si>
  <si>
    <t>drogi chodniki, zieleń</t>
  </si>
  <si>
    <t>wyposażenie</t>
  </si>
  <si>
    <t>zakup wyposażenia  i sprzetu medycznego</t>
  </si>
  <si>
    <t>opracowanie projektu budowlanego i wykonawczego</t>
  </si>
  <si>
    <t>prace projektowe</t>
  </si>
  <si>
    <t>Ludność objęta ulepszonymi usługami zdrowotnymi (osoby)</t>
  </si>
  <si>
    <t>wskaźnik produktu</t>
  </si>
  <si>
    <t>A - Rozwój profilaktyki zdrowotnej, diagnostyki i medycznej  naprawczej ukierunkowany na główne problemy epidemiologiczne w Polsce</t>
  </si>
  <si>
    <t>RPO WPK.6.P.6</t>
  </si>
  <si>
    <t>Liczba wspartych przedmiotów leczniczych</t>
  </si>
  <si>
    <t xml:space="preserve">Ludność objęta ulepszonymi usługami zdrowotnymi </t>
  </si>
  <si>
    <t>Promowanie projektu porzez wykonanie tablicy informacyjnej, pamiątkowej oraz tabliczek i naklejek.</t>
  </si>
  <si>
    <t>Zakup sprzętu medycznego i niemedycznego oraz wyposażenia meblowego zgodnie z technologią dokumentacji technicznej oraz potrzebami użytkownika</t>
  </si>
  <si>
    <t>Wyposażenie medyczne i niemedyczne</t>
  </si>
  <si>
    <t>Sprawowanie nadzoru autorskiego</t>
  </si>
  <si>
    <t xml:space="preserve">Nadzór autorski </t>
  </si>
  <si>
    <t xml:space="preserve">Nadbudowa wentylatorki na potrzeby zlokalizowani central wentylacji mechanicznej i klimatyzacji,
Roboty  architektoniczno-konstrukcyjne związane z przebudową  i dostosowaniem do nowych programów funkcjonalnych pomieszczeń  obecnego bloku operacyjnego i centralnej sterylizacji oraz pomieszczeń w bezpośrednim ich sąsiedztwie  (roboty wyburzeniowe, konstrukcyjno-budowlane  i wykończeniowe),
Wykonanie nowych  instalacji sanitarnych: wod-kan, co,  ciepła technologicznego, pary, chłodu, gazów medycznych, wentylacji mechanicznej i klimatyzacji,
Wykonanie nowych instalacji silnoprądowych: WLZ energii podstawowej, rezerwowej i gwarantowanej z UPS, budowa rozdzielnic głównych  wraz z liniami kablowymi zasilania z sieci energetyki zawodowej oraz agregatu, wykonanie  i zabudowa tablic piętrowych  i sieci IT oraz tablic ogólnych i technologicznych, instalacji  zasilających, oświetleniowych i siłowych,
 Wykonanie nowych instalacji niskoprądowych: okablowania strukturalnego, telefonicznej, interkomów,, nagłaśniania oraz przekazu obrazu z sal operacyjnych, instalacji dla konsultacji telemedycznych, kontroli dostępu,bezprzedowego przywołania osób, telewizji dozorowej, sygnalizacji pożaru i  wszystkie inne wymagane do prawidłowego funkcjonowania bloku.
 wykonanie instalacji AKPiA oraz BMS
</t>
  </si>
  <si>
    <t xml:space="preserve"> Wykonanie robót budowlano-instalacyjnych</t>
  </si>
  <si>
    <t xml:space="preserve">Sporządzenie studium wykonalności </t>
  </si>
  <si>
    <t>W posiadaniu dokumentacja techniczna projektu  wymagająca aktualizacji</t>
  </si>
  <si>
    <t xml:space="preserve">Dokumentacja (techniczna, przetargowa) </t>
  </si>
  <si>
    <t>31.05.2021</t>
  </si>
  <si>
    <t>01.07.2017</t>
  </si>
  <si>
    <t xml:space="preserve">                                                                                                                                                                                                                                                          Zakres rzeczowy projektu obejmuje: 
• Opracowanie dokumentacji projektowej
• Opracowanie Studium Wykonalności
• Nadbudowę  wentylatorni  na budynku  E, 
• Przebudowę  pomieszczeń  niskiego parteru bloku A, B i C  i poddasza bloku B na potrzeby pom. technicznych,
• Przebudowę pomieszczeń obecnego  bloku operacyjnego (8 sal operacyjnych z zapleczem medyczno-socjalnym) na wysokim parterze bloku B i C,
• Przebudowę pomieszczeń obecnej sali pooperacyjnej i adaptację pomieszczeń w bezpośrednim jej sąsiedztwie na pomieszczenia:  przygotowania pacjenta, sali pooperacyjnej  z częścią socjalno-medyczną dla personelu medycznego  na wysokim parterze bloków E i A,
• Przebudowę pomieszczeń obecnej centralnej sterylizacji i adaptacje na jej potrzeby pomieszczeń w bezpośrednim sąsiedztwie na niskim parterze bloków E i A,
• Wykonanie wszystkich nowych instalacji elektrycznych i sanitarnych  w pomieszczeniach objętych projektem,
• Rozbudowę i przebudowę infrastruktury elektroenergetycznej,
• Odtworzenie stanu istniejącego w pomieszczeniach przez które przechodzić będą wymieniane i nowo zaprojektowane piony instalacji sanitarne oraz wykonane zostaną  przebicia przez  stropy w celu przepilotowania  kanałów wentylacyjnych
• Zakup i montaż wyposażenia wszystkich pomieszczeń objętych projektem.
• Działania promocyjne
</t>
  </si>
  <si>
    <t>Zwiększenie dostępności i jakości usług zdrowowtnych w regionie. Poprawa stanu technicznego bloków operacyjnych dajaca gwarancję bezpieczeństwa zdrowotnego pacjentom.</t>
  </si>
  <si>
    <t xml:space="preserve">Zostanie wybrana najbardziej efektywna metoda osiągnięcia zakładanego celu. Szegółowa analiza wskaźników ekonomicznych zostanie przedstawiona w Studium Wykonalności.
Szpital zakłada, iż wprowadzone rozwiązania zapewnią optymalną, wysokiej jakości organizację świadczeń związanych z leczeniem zabiegowym z wykorzystaniem zasobów i przewiduję poprawę w zakresie efektywności finansowej. Zadanie wpisane  jest w Strategie Szpitala  jako priorytet w kierunku wypełnienia obowiązku dostosowania się do nowych rozporządzeń Ministra Zdrowia, nakazujących
dostosowanie do określonych standardów opieki medycznej. Brak podjęcia działań  inwestycyjnych w tym kierunku spowoduje iż,  Szpital bedzie musiał ograniczyć swoją działaność co wpłynie niekorzystnie na jego stan finansów. Dzięki zastosowaniu nowoczesnych technologii i wysokiej klasy sprzętu dla pacjentów inwestycja oznacza zapewnienie jeszcze większego bezpieczeństwa, lepszej jakości i dostępności usług medycznych na światowym poziomie a co za tym idzie zmniejszenie zachorowalności oraz umieralności społeczeństwa .  Ma to jeszcze jeden wymiar - szybszy powrót do pracy . Leczenie operacyjne stwarza możliwości  eliminowania  trwałej  niezdolności  do pracy  a więc renty i długotrwałe zasiłki. Zakup nowoczesnego sprzętu i aparatury medycznej, daje możliwość niesienia pomocy: szybszej, skutecznej i bezpiecznej. Dzięki realizacji projektu zmniejszą się koszty prowadzonej działalności, wzrośnie liczba osób korzystających z objętego wsparciem obiektu, skróci się czas oczekiwania na świadczone usługi oraz zwiększy liczba świadczonych usług, co przekładać się będzie na krótszy  pobytu w szpitalu i rekonwalescencje co wpłynie pozytywnie na standard opieki medycznej mieszkańców powiatu rzeszowskiego   oraz doprowadzi do utrzymania liczby osób aktywnych zawodowo na rynku pracy
</t>
  </si>
  <si>
    <r>
      <t xml:space="preserve">                                                                                                                                                                                                                                                         </t>
    </r>
    <r>
      <rPr>
        <b/>
        <i/>
        <sz val="10"/>
        <rFont val="Calibri"/>
        <family val="2"/>
        <charset val="238"/>
        <scheme val="minor"/>
      </rPr>
      <t xml:space="preserve">Strategia Rozwoju Województwa Podkarpackiego na lata 2007 – 2020 </t>
    </r>
    <r>
      <rPr>
        <i/>
        <sz val="10"/>
        <rFont val="Calibri"/>
        <family val="2"/>
        <charset val="238"/>
        <scheme val="minor"/>
      </rPr>
      <t xml:space="preserve">
Cel strategiczny Strategii: Bezpieczeństwo zdrowotne ludności
 Priorytet 1: Zmniejszenie zachorowalności oraz umieralności w społeczeństwie 
Kierunek działania 1: Rozwój wczesnej diagnostyki chorób nowotworowych, chorób układu krążenia, ratownictwa medycznego, perinatologii, psychiatrii dziecięcej oraz chorób zakaźnych i gruźlicy.  Poza  wymienionymi  wyżej  niezbędnymi  działaniami  stałej  modernizacji  wymaga stacjonarna  infrastruktura  ochrony  zdrowia  w  celu  dostosowania  jej  do  wymogów  i  zaspokojenia potrzeb pacjentów.        Realizacja inwestycji wpisuje się w całości do  priorytetu pn. Zapewnienie bezpieczeństwa zdrowotnego mieszkańców  w regionalnej polityki zdrowotnej woj. podkarpackiego  ujętego   w dokumencie          " Priorytety dla redionalnej Polityki Zdrowotnej woj. podkarpackiego. Ocena potrzeb zdrowotnych.                                                                                         </t>
    </r>
    <r>
      <rPr>
        <b/>
        <i/>
        <sz val="10"/>
        <rFont val="Calibri"/>
        <family val="2"/>
        <charset val="238"/>
        <scheme val="minor"/>
      </rPr>
      <t>Kontrakt Terytorialny dla Województwa Podkarpackiego</t>
    </r>
    <r>
      <rPr>
        <i/>
        <sz val="10"/>
        <rFont val="Calibri"/>
        <family val="2"/>
        <charset val="238"/>
        <scheme val="minor"/>
      </rPr>
      <t xml:space="preserve">                                                                                             załącznik 3 -przedsięwzięcia dotyczace infrastruktury ochrony zdrowia . Przedsięwzięcia priorytetowe pn. Modernizacja kluczowych elementów infrastruktury mających istotny wpływ na poprawę dostępności do jednej z podstawowych grup usług pupublicznych jakimi są usługi zdrowotne w województwie Podkarpackim. Modernizacja bloków operacyjnych w szpitalach wielospecjalistycznych województwa.                                                                                                                                                                                                                                                                                             
</t>
    </r>
    <r>
      <rPr>
        <b/>
        <i/>
        <sz val="10"/>
        <rFont val="Calibri"/>
        <family val="2"/>
        <charset val="238"/>
        <scheme val="minor"/>
      </rPr>
      <t xml:space="preserve">Policy paper dla ochrony zdrowia na lata 2014-2020 </t>
    </r>
    <r>
      <rPr>
        <i/>
        <sz val="10"/>
        <rFont val="Calibri"/>
        <family val="2"/>
        <charset val="238"/>
        <scheme val="minor"/>
      </rPr>
      <t xml:space="preserve">.                                                                                            </t>
    </r>
    <r>
      <rPr>
        <b/>
        <i/>
        <sz val="10"/>
        <rFont val="Calibri"/>
        <family val="2"/>
        <charset val="238"/>
        <scheme val="minor"/>
      </rPr>
      <t xml:space="preserve">Szczegółowy opis osi priorytetowych RPO Wp 2014-2020                                                                                             </t>
    </r>
    <r>
      <rPr>
        <i/>
        <sz val="10"/>
        <rFont val="Calibri"/>
        <family val="2"/>
        <charset val="238"/>
        <scheme val="minor"/>
      </rPr>
      <t>Oś priorytetowa VI Spójność przestrzenna i społeczna</t>
    </r>
    <r>
      <rPr>
        <b/>
        <i/>
        <sz val="10"/>
        <rFont val="Calibri"/>
        <family val="2"/>
        <charset val="238"/>
        <scheme val="minor"/>
      </rPr>
      <t xml:space="preserve"> .  </t>
    </r>
    <r>
      <rPr>
        <i/>
        <sz val="10"/>
        <rFont val="Calibri"/>
        <family val="2"/>
        <charset val="238"/>
        <scheme val="minor"/>
      </rPr>
      <t xml:space="preserve">Działanie 6.2 Infrastruktura ochrony zdrowia i pomocy społecznej. Cel szczegółowy  - Zwiększona dostępność i jakość usług zdrowotnych w regionie. Rozwój sektora ochrony zdrowia oraz pomoicy społecznej na skutek zwiększenia dostępności i wzrostu jakości świadczonych usług pozowli pozwoli mieszkańcowm regionu  na utrzymanie odpowiedniej kondycji psychofizycznej oraz czynny udział w życiu społęcznym i gospodarczym.                                                                                                                        Wnioskowany projekt przez definiowane w nim problemy i cele jest powiązany z celami wyżej wymienionych dokumentów w zakresie opisanych w nich priorytetach, działaniach, celach.
</t>
    </r>
  </si>
  <si>
    <t>Przebudowa, rozbudowa, nadbudowa i remonty istniejącej infrastruktury podmiotów ochrony zdrowia. Zakup sprzętu medycznego oraz wyposażenia niezbędnego do świadczenia usług medycznych. Rozwiązania w zakresie IT (oprogramowanie, sprzęt) – wyłącznie, jako element szerszego projektu wymienionego w punkcie 1 i 2.</t>
  </si>
  <si>
    <t>6.2 Infrastruktura ochrony zdrowia i pomocy społecznej</t>
  </si>
  <si>
    <t>VI. Spójność Przestrzenna i Społeczna</t>
  </si>
  <si>
    <t>18.63</t>
  </si>
  <si>
    <t>m.Rzeszów</t>
  </si>
  <si>
    <t>Kliniczny Szpital Wojewódzki Nr 2 im. Św.Jadwigi Królowej w Rzeszowie</t>
  </si>
  <si>
    <t>Modernizacja Bloku Operacyjnego  wraz z Centralną Sterylizacją w Klinicznym Szpitalu Wojewódzkim Nr 2 im. Św.Jadwigi Królowej w Rzeszowie</t>
  </si>
  <si>
    <t>18 01, 18 02, 18 03, 18 04, 18 05, 18 06, 18 61, 18 07, 18 21, 18 08, 18 09, 18 10, 18 11, 18 12, 18 13, 18 62, 18 14, 18 15, 18 16, 18 63, 18 17, 18 18, 18 19, 18 20, 18 64</t>
  </si>
  <si>
    <t>Profilaktyka, diagnostyka i kompleksowe leczenie chorób układu oddechowego z chirurgicznym i chemicznym leczeniem nowotworów klatki piersiowej na oddziałach klinicznych oraz rehabilitacją</t>
  </si>
  <si>
    <t xml:space="preserve"> VI Spójność przestrzenna i społeczna</t>
  </si>
  <si>
    <t xml:space="preserve"> nr 6.2 Infrastruktura ochrony zdrowia i pomocy społecznej
</t>
  </si>
  <si>
    <t xml:space="preserve"> 6.2.1 Infrastruktura ochrony zdrowia</t>
  </si>
  <si>
    <t>Narzędzie 13  Wsparcie regionalnych podmiotów leczniczych udzielających swiadczeń zdrowotnych stacjonarnych i całodobowych na rzecz osób dorosłych, dedykowanych chorobom, które są istotną przyczyną dezaktywizacji zawodowej</t>
  </si>
  <si>
    <t>Przebudowa, rozbudowa, nadbudowa istniejącej infrastruktury podmiotów ochrony zdrowia. Zakup sprzętu medycznego oraz wyposażenia niezbędnego do świadczenia usług medycznych.Rozwiązania w zakresie IT oprogramowanie sprzęt.</t>
  </si>
  <si>
    <t xml:space="preserve">Projekt pn. " Profilaktyka, diagnostyka i kompleksowe leczenie chorób układu oddechowego z szczególnym uwzględnieniem chorób nowotworowych" ma znaczenie strategiczne dla rozwoju Podkarpacia oraz jest częścią przedsięwzięcia zapisanego w Kontrakcie Terytorialnym pod nazwą  "Umowocześmienie i poprawa dostępu do onkologii w województwie podkarpackim" Projekt jest zgodny z celami szczegółowymi osi priorytetowej VI, jego realizacja zwiększy dostępność i jakość usług zdrowotnych w regionie. Zwiększenie dostępności oraz podniesienie standardów opieki medycznej jest niezwykle istotne do zmniejszenia zachorowalności i umieralności, poprawy jakości życia mieszkańców, a także zredukowania kosztów opieki w perspektywie długoterminowej. Rozbudowa istniejącej bazy ochrony zdrowia oraz poprawa wyposażenia w specjalistyczny sprzęt diagnostyczno-medyczny ma na celu zaspokojenie potrzeb pacjentów oraz dostosowanie do wymogów demograficznych, epidemiologicznych i prawnych. Projekt dotyczy unikatowych w skali województwa usług medycznych. Diagnozujemy w systemie EBUS jest to diagnostyka w śródpiersiu na drodze małoinwazyjnej  Podkarpackie Centrum Chorób Płuc jest jedyną w województwie placówką ochrony zdrowia świadczącą kompleksowo usługi w zakresie diagnozowania i leczenia wszystkich chorób układu oddechowego, włącznie z chorobami alergicznymi i nowotworami. Jako jedyni na podkarpaciu posiadamy Oddział Chirurgii Klatki Piersiowej wraz z Blokiem Operacyjnym, na którym diagnozuje się i leczy chirurgicznie nowotwory płuc. Ze względu na wyższy poziom referencyjny kierowane są do naszej jednostki na leczenie pacjenci o zaawansowanym stadium chorobowym.
</t>
  </si>
  <si>
    <t xml:space="preserve">Projekt zgodny z Długookresową Strategią Rozwoju Kraju Polska 2030 - zapewnienie efektywnej opieki zdrowotnej jest jednym z kluczowych warunków tworzenia optymalnego rozwoju w XXI wieku oraz zgodnie ze Strategią Rozwoju Województwa - Podkarpackie 2020 wspiera działania mające na celu zwiększenie dostępności kompleksowych usług medycznych, podnosi standardy opieki medycznej oraz ma na celu modernizację i rozbudowę istniejącej bazy ochrony zdrowia.
Przedmiotowy projekt jest odpowiedzią na rosnącą liczbę zachorowań na gruźlicę, kompleksowe leczenie chorego od diagnostyki poprzez leczenie chirurgiczne w Klinice Chirurgii Klatki Piersiowej do leczenia cytostatycznego w jednej jednostce, zgodnie z Priorytetami dla Regionalnej Polityki Zdrowotnej Województawa Podkarpackiegoktóre. Zgodnie z Priorytetem II zmiana organizacji zasobów ochrony zdrowia cel 2 Poprawa dostępnosci i jakosci leczenia chorób układu oddechowego poprzez poprawę dostepności i jakości świadczeń przez zwiększenie udziału zabiegów dużych i kompleksowych w wiodących osrodkach oraz zapewnienie kompleksowego leczenia gruxlicy i chorób płuc w wiodacych ośrodkach. Projekt przyczyni się do zwiększenia wykrywalności nowotworu płuc w stosunku do nowych zachorowań zgodnie z priorytetem „Narodowego programu zwalczania chorób nowotworowych” na lata 2016-2024.
</t>
  </si>
  <si>
    <t>Jednym z podstawowych celów projektu rozbudowy Podkarpackiego Centrum Chorób Płuc jest poprawienie dostępności do świadczeń zdrowotnych. Nowo wybudowany budynek nie będzie obciążał kosztami eksploatacyjnymi Centrum jak dotychczas zabytkowy budynek PAŁAC. Projektowane będą sale chorych z węzłami sanitarnymi zapewniające pacjentom  intymność i komfort pobytu.  Stworzy to możliwość jednoczasowego badania -hospitalizacji osób o różnej płci i skróci kolejki oczekujących na hospitalizację.   Inwestycja,która miałaby na celu dostosowanie pomieszczeń pałacowych do wymogów sanitarnych polegać musiałaby na zmniejszeniu powierzchni sal chorych, zlokalizowaniu węzłów sanitarnych i zwiększeniu pionów wodno- kanalizacyjnych, zastosowaniu wentylacji w pomieszczeniach, zapewnieniu klatek schodowych i wind.  Inwestycja ta obejmować by musiała naprawę i wymianę pokrycia dachu i elewacji, wymianę stolarki okiennej i drzwiowej (drewniana) oraz wymianę obróbek blacharskich. Obiekt musiałby zostać gruntownie przebudowany i zmieniony na co nie wyrazi zgody konserwator zabytków. Ponoszenie jakichkolwiek kosztów związanych z remontem pomieszczeń nie pozwolłyby na dostosowanie pomieszczeń Pałacowych do obecnych wymogów. W związku z tym postanowiono wnioskować o przyznanie środków na realizację dobudowy pawilonu do budynku głównego i dokonanie stosownych przeróbek w budynku już istniejącym. Rezygnacja z budynku Pałac przyczyni się do zredukowania kosztów transportu hospitalizowanych pacentów z Izby Przyjęć, transportu na badania diagnostyczne wykonywane w budynku głównym. Przyczyni się do zredukowania kosztów utrzymania budynku z tytułu ogrzewania ( nieszczelna stolarka okienna powoduje straty ciepła) i eksploatacji. W związku z tym remont zabytkowego budynku nieopłacaly jest z przyczyn ekonomicznych. Nowy budynek będzie energooszczędny w utrzymaniu. Efektywność kosztowa i finansowa inwestycji zostanie opracowana szczegółowo w studium wykonalności. Obecnie Centrum jest w trakcie konsolidacji z Szpitalem Wojewódzkim nr 1 w Rzeszowie.</t>
  </si>
  <si>
    <t xml:space="preserve"> Jednym z podstawowych celów projektu rozbudowy Podkarpackiego Centrum Chorób Płuc jest  zapewnienie kompleksowoći, ciągłości realizowanych świadczeń medycznych w zakresie chorób układu oddechowego jako szpital jednoprofilowy. Zgodnie z Krajowym Rejestrem Nowotworów, rak płuc jest jednym z najczęściej występującym schorzeniem w Polsce. W skali kraju na raka płuc umiera około 17000 mężczyzn i 5600 kobiet 80%nowotworów płuc jest wykrywalnych w fazie nieoperacyjnej tj. w fazie nie dającej szansy na wyleczenie. W naszej Klinice Chirurgii Klatki Piersiowej diagnozuje się i operuje nowotwory płuc, choroby ropne, wady rozwojowe, urazy i choroby śródpiersia. Klinika wykonuje specjalistyczne zabiegi torakochirurgiczne, małoinwazyjne(EBUS) w obrębie klatki piersiowej. Usługi swiadczone są dla pacjentów z naszego województwa a takż e z województw ościennych w 2015r. takich osób było 290 w skali szpitala. Przesłanki map potrzeb o potrzebie zwiększenia ilości zabiegów torakochirurgicznych przekładają się na  ilość łóżek potrzebną do hospitalizacji w tej Klinice. Bliskie sąsiedztwo Oddziału AiIT wpłynie na bezpieczeństwo pacjentów pooperacyjnych. Celem zapewnienia kompleksowości usług zwiększymy dostęp pacjentów do Poradni Chirurgii Klatki Piersiowej, Poradni  Gruźlicy i Chorób Płuc, Poradni Alergologicznej, Pracowni Bronchoskopii, Ośrodek Domowego Leczenia Tlenem.  Projekt przyczyni się do poprawy stanu zdrowia polskiego społeczeństwa, a w szczególności zdrowia mieszkańców województwa podkarpackiego.  Mieszkańcy Podkarpacia będą mieli większy dostęp do świadczeń w zakresie leczenia chorób płuc, układu oddechowego, ze szczególnym uwzględnieniem nowotworów.  </t>
  </si>
  <si>
    <t xml:space="preserve">                </t>
  </si>
  <si>
    <t>31.05.2020r.</t>
  </si>
  <si>
    <t>[2017rok]</t>
  </si>
  <si>
    <t>2018rok</t>
  </si>
  <si>
    <t>[2019rok]</t>
  </si>
  <si>
    <t>[2020rok]</t>
  </si>
  <si>
    <t xml:space="preserve">Realizacja inwestycji w systemie projektuj buduj </t>
  </si>
  <si>
    <t xml:space="preserve">Prace projektowe uwzględniają: koncepcje rozwoju, program funkcjonalno-użytkowy, dokumentację techniczną, opracowanie specyfikacji istotnych warunków zamówienia, opinia dotycząca oddziaływania na środowisko, pozwolenie na budowe.Wszystkie prace budowlane, wykończeniowe </t>
  </si>
  <si>
    <t>zakup sprzętu medycznego i wyposażenia</t>
  </si>
  <si>
    <t>Zakup niezbędnego sprzętu medycznego i wyposażenia Oddziałów.</t>
  </si>
  <si>
    <t>Liczba jednostek objetych dotacją</t>
  </si>
  <si>
    <t xml:space="preserve">Powierzchnia zabudowy dobudowanego obiektu 949m2 </t>
  </si>
  <si>
    <t>m2</t>
  </si>
  <si>
    <t xml:space="preserve"> ludność objęta ulepszonymi usługami zdrowotnymi</t>
  </si>
  <si>
    <t>liczba osób</t>
  </si>
  <si>
    <t xml:space="preserve"> </t>
  </si>
  <si>
    <t>Podkarpackie Centrum Chorób Płuc                                                                                                          ul. Rycerska 2, 35-301 Rzeszów</t>
  </si>
  <si>
    <t xml:space="preserve">Urząd Marszałkowski Województwa Podkarpackiego 
Departament Ochrony Zdrowia i Polityki Społecznej 
Oddział koordynacji projektów finansowanych ze źródeł zewnętrznych - OZ-III 
kierownik: Mariola Zajdel – Ostrowska; e-mail: m.ostrowska@podkarpackie.pl
inspektor: Joanna Banat; e-mail: j.banat@podkaprackie.pl 
Tel.: 17 747 68 04
</t>
  </si>
  <si>
    <t>Urząd Marszałkowski Województwa Podkarpackiego 
Departament Ochrony Zdrowia i Polityki Społecznej 
Oddział koordynacji projektów finansowanych ze źródeł zewnętrznych - OZ-III 
kierownik: Mariola Zajdel – Ostrowska; e-mail: m.ostrowska@podkarpackie.pl
inspektor: Joanna Banat; e-mail: j.banat@podkaprackie.pl 
Tel.: 17 747 68 04</t>
  </si>
  <si>
    <t>2017.I</t>
  </si>
  <si>
    <t>PLAN DZIAŁAŃ INSTYTUCJI ZARZĄDZAJĄCEJ RPO WOJEWÓDZTWA PODKARPACKIEGO
W SEKTORZE ZDROWIA NA ROK 2017</t>
  </si>
  <si>
    <t>Narzędzie 13 Wsparcie regionalnych podmiotów leczniczych udzielających świadczeń zdrowotnych na rzecz osób dorosłych, dedykowanych chorobom, które są istotną przyczyną dezaktywizacji zawodowej (roboty budowalne, doposażenie) [R]_x000D_
Narzędzie 27 Upowszechnienie wymiany telemedycyny [C i R]</t>
  </si>
  <si>
    <t xml:space="preserve">W wyniku realizacji projektu zwiększona zostanie  lliczba udzielanych świadczeń i rodzaj wykonywanych procedur medycznych, które do tej pory nie były wykonywane w naszym województwie, co znacznym stopniu poprawi wykorzystanie posiadanej infrastruktury oraz sprzętu medycznego. Działania te pozolą na uzyskanie wyższych przychodów z Narodowego Funduszu Zdrowia bez konieczności zmiany zawarych umów. Świadczenia w zakresie hematologii są świadczeniami w części nielimitowanymi w zakresie pakietu onkologicznego, który stanowi 18% umowy z NFZ całej umowy na hematologię.  Poprzez zwiększenie dostępności do deficytowych w województwie świadczeń zdrowotnych zostaną zaspokojone potrzeby pacjentów w tym zakresie, co spowoduje brak konieczności poszukiwania ww. świadczeń w innych województwach. </t>
  </si>
  <si>
    <t>Wg map potrzeb zdrowotnych (17 podsumowanie Polska na str. 5) Wnioski i rekomendacje dla szpitalnictwa dla oddziałów hematologicznych (w tym nowotworów krwi) analizowane dane wskazują, że ze względu na długie czasy oczekiwania przy jednocześnie wysokich wartościach obłożenia (nawet powyżej 100%) na tych oddziałach rekomenduje się zwiększenie dostępności do realizowanych na nich świadczeń. Wg map potrzeb zdrowotnych województwo podkarpackie jest na 11 miejscu w Polsce pod względem liczby łóżek hematologicznych na 100 tys. mieszkańców. Wskaźnik ten wynosi 2,6 .  Wg map potrzeb zdrowotnych (09 Podkarpackie na str. 1273) w 2018 w województwie podkarpackim zgodnie z wariantem bazowym w oddziale nefrologicznym zapotrzebowanie na łóżka na 100 tys. ludności będzie wynosić 4.72 (czwarta największa wartość w kraju), natomiast w Polsce 3.97. Do 2029 sytuacja ulegnie zmianie: w województwie podkarpackim w oddziale nefrologicznym zapotrzebowanie na łóżka na 100 tys. ludności wzrośnie do 5.3 (12%) (piąta największa wartość w kraju), podczas gdy w Polsce wzrośnie do 4.69 (18%).</t>
  </si>
  <si>
    <t>Nakłady inwestycyjne na zakup aparatury medycznej</t>
  </si>
  <si>
    <t>zł</t>
  </si>
  <si>
    <t>Nie oszacowany</t>
  </si>
  <si>
    <t>Projekt wpisuje się w opracowaną przez Ministerstwo Zdrowia „Mapę potrzeb zdrowotnych w zakresie lecznictwa szpitalnego w województwie podkarpackim”  w następujących obszarach:
- koncentracji oddziałów, kompleksowości opieki i poprawy funkcjonowania ochrony zdrowia (zgodnie z cyt. mapą potrzeb – podsumowanie (wnioski i rekomendacje dla szpitalnictwa) str. 5; dotyczy oddziałów neonatologicznych, […] oddziały neonatologiczne są ściśle związane z oddziałami położniczymi i powinny funkcjonować w szpitalach, w których przyjmowane są porody”; Podsumowanie str. 3, dotyczy oddziałów pediatrycznych – „należy zwrócić uwagę, że żaden oddział nie zabezpieczał potrzeb na poziomie ponadwojewódzkim, […] natomiast 18 oddziałów zabezpieczało potrzeby na poziomie swojego powiatu (ponad 75% pacjentów ze swojego powiatu”, podsumowanie str. 1, dotyczy demografii regionu na tle Polski – „Ponadto wyższa niż w skali kraju umieralność niemowląt wymaga działań związanych z poprawą funkcjonowania ochrony zdrowia w tym zakresie”)
Projekt obejmuje świadczenia podstawowe i specjalistyczne w zakresie szeroko rozumianej opieki nad matką i dzieckiem, począwszy od opieki prenatalnej, świadczeń położniczych, transportu neonatologicznego, diagnostyki i leczenia noworodków oraz dzieci, aż do osiągnięcia przez nich pełnoletności.
Dzięki projektowi, krośnieński szpital zapewni nową jakość świadczeń prenatalnych kobiet w ciąży, świadczeń położniczych oraz świadczeń pediatrycznych diagnostyczno-leczniczych. Dzięki wieloprofilowemu zakresowi działalności podstawowej i specjalistycznej szpitala, świadczenia, których dotyczy projekt, mają charakter interdyscyplinarny i regionalny zasięg. Biorąc pod uwagę prognozy demograficzne, krośnieński szpital może zabezpieczyć usługi dla mieszkańców zarówno miasta Krosna i powiatu krośnieńskiego, jak również dla powiatów sąsiednich, które odczuwają problemy z zapewnieniem wykwalifikowanej kadry. Krośnieński szpital stanie się wzorcową placówką – liderem w regionie w dziedzinie ginekologii i położnictwa, neonatologii oraz pediatrii, co z pewnością wpłynie na zahamowanie odpływu pacjentów poza województwo oraz do odległych miejscowości od miejsca zamieszkania.
Realizacja projektu znacząco wpłynie na poprawę jakości i dostępności do świadczeń o wysokim standardzie, co w konsekwencji przedłoży się na zmniejszenie ryzyka zachorowalności i umieralności, a także poprawę jakości życia mieszkańców regionu. Projekt ma ogromny wpływ na utrzymanie zerowego wskaźnika śmiertelności noworodków, jaki krośnieński szpital osiągnął w 2015 r. oraz na ograniczenie negatywnych i długofalowych skutków schorzeń u noworodków i dzieci. 
- optymalnego wykorzystania bazy łóżkowej (zgodnie z cyt. mapą potrzeb – podsumowanie (wnioski i rekomendacje dla szpitalnictwa) str. 5 – dotyczy oddziałów neonatologicznych - „Prognoza oparta na trendach demograficznych i optymalizacji obłożeń wykazała, że w latach 2016-2029 nastąpi spadek liczby hospitalizacji o -16,9%. Liczba łóżek niezbędna do zaspokojenia tych potrzeb to 207 w 2016 roku, 172 w 2029 roku. W związku z tym należy zracjonalizować liczbę łóżek na oddziałach, podsumowanie str. 3 – dotyczy oddziałów pediatrycznych – „rozważyć potrzebę zweryfikowania obecnej liczby łóżek”).
Oddziały krośnieńskiego szpitala, których dotyczy projekt, należą do największych w województwie podkarpackim. W Oddziale Ginekologiczno-Położniczym rocznie przyjmowanych jest ponad 1000 porodów (5 miejsce w województwie), a Oddział Dziecięcy znajduje się na drugim miejscu pod względem liczby hospitalizowanych dzieci. Po dokonanej w 2015 r. w Oddziale Ginekologiczno-Położniczym restrukturyzacji bazy łóżkowej (zmniejszenie liczby łóżek z 75 do 54) w I kwartale 2016 r. uzyskano optymalne wskaźniki obłożenia. W Oddziale Noworodkowym z Pododdziałem Intensywnej Terapii Noworodków dokonano pod koniec 2015 r. zmniejszenia liczby łóżek z 35 do 32. Z uwagi na obłożenie łóżek w Oddziale Dziecięcym przekraczające 50%, nie podejmowano dotychczas działań optymalizujących ich liczbę (zgodnie z cyt. mapą potrzeb – podsumowanie (wnioski i rekomendacje dla szpitalnictwa) str. 3 – dotyczy oddziałów pediatrycznych -  „rozważyć potrzebę zweryfikowania obecnej liczby łóżek na oddziałach gdzie obłożenie nie przekracza 50%”. Projekt nie zakłada zwiększenia liczby łóżek szpitalnych. Liczba łóżek przed rozpoczęciem realizacji projektu - 147 (Oddział Ginekologiczno-Położniczy: 75, Oddział Noworodkowy: 35, Oddział Dziecięcy: 37), natomiast po zakończeniu realizacji projektu - 123 (Oddział Ginekologiczno-Położniczy: 54, Oddział Noworodkowy: 32, Oddział Dziecięcy: 37 - Szpital zmniejszył liczbę łóżek już na etapie formułowania założeń projektowych).</t>
  </si>
  <si>
    <t>2017.III</t>
  </si>
  <si>
    <t>2017.XII</t>
  </si>
  <si>
    <t>nie oszacowano</t>
  </si>
  <si>
    <t xml:space="preserve">6.2.1 Infrastruktura ochrony zdrowia  </t>
  </si>
  <si>
    <t>6.2.1 Infrastruktura ochrony zdrowia  tryb pozakonkursowy1.Przebudowa,  rozbudowa,  nadbudowa iremonty istniejącej  infrastruktury  podmiotów ochrony zdrowia. 
2. Zakup  sprzętu  medycznego  oraz  wyposażenia  niezbędnego do świadczenia usług medycznych.
3.Rozwiązania  wzakresie  IT  (oprogramowanie,  sprzęt) –wyłącznie,  jako element szerszego projektu wymienionego wpunkcie 1 i 2.
Wspieraneinwestycje  będą  uwzględniały  dostosowanie  infrastrukturyiwyposażenia do potrzeb osób starszych iniepełnosprawnych</t>
  </si>
  <si>
    <t xml:space="preserve">W świetle art. 38 ust. 2 i 3 ustawy z dnia 11 lipca 2014 r. o zasadach realizacji programów 
w zakresie polityki spójności finansowanych w perspektywie finansowej 2014-2020:
a) tryb pozakonkursowy może być zastosowany do wyboru projektów, których wnioskodawcami, ze względu na charakter lub cel projektu, mogą być jedynie podmioty jednoznacznie określone przed złożeniem wniosku o dofinansowanie projektu,
b) w trybie pozakonkursowym mogą być wybierane wyłącznie projekty o strategicznym znaczeniu dla społeczno-gospodarczego rozwoju kraju, regionu lub obszaru objętego realizacją ZIT, lub projekty dotyczące realizacji zadań publicznych.
Projekt pn. „Koordynowaną opieka kardiologiczna w Szpitalu Wojewódzkim Św. Ojca Pio w Przemyślu” ma jak zostało przedstawione poniżej znaczenie strategiczne dla rozwoju Podkarpacia oraz wpisuje się w liczne dokumenty strategiczne zgodnie pkt. 17 – strategiczność projektu. Ze względu na cel, oraz położenie geograficzne projekt może być realizowany wyłącznie przez Szpital Wojewódzki Św. Ojca Pio w Przemyślu.
Projekt jest częścią przedsięwzięcia zapisanego w Kontrakcie Terytorialnym pod nazwą „Modernizacja kluczowych elementów infrastruktury mających istotny wpływ na poprawę dostępności do jednej z podstawowych grup usług publicznych, jakimi są usługi zdrowotne w województwie podkarpackim”.
Inwestycja ma charakter strategiczny dla Samorządu Województwa Podkarpackiego, który ma za zadanie zabezpieczyć dostępność w zakresie lecznictwa szpitalnego dla pacjentów wschodniej części województwa 
Dzięki tej inwestycji zdecydowanie poprawi się stan infrastruktury zdrowotnej w zakresie kompleksowej  opieki kardiologicznej.
 Oddział Kardiologiczny z Pododdziałem Intensywnego Nadzoru Kardiologicznego jest  po Oddziale Rehabilitacji najbardziej obciążonym oddziałem ,(dane statystyczne  szpitala za rok 2012- 2015) często z występującymi okresami obłożeń ponad 94-107%  i mocno wysłużonym sprzętem ( Pracownia Hemodynamiki i Angiologii  wyposażona jest  w 13 letni aparat , który nie ma możliwości naprawy w przypadku awarii nawet drobnej części  Angiografu szpital nie ma możliwości  wykonywania  Dyżuru zawałowego i wykonywania wszelkich procedur kardiologicznych najblizsze jednostki - Rzeszów, Sanok , Krosno) Dane; dział umów i rozliczeń szpitala.03.03.2016 r.
W  cześć mieszkańców byłego woj. przemyskiego odsyłana jest do innych szpitali w związku z brakiem  miejsc na oddziale kardiologicznym w przemyskim szpitalu. ( 2010-428, 2011- 464, 2012- 525, 2013-559, 2014- 553, 2015-656 osób było hospitalizowanych na oddziałach kardiologicznych w szpitalach rzeszowskich Dane :   POW NFZ w Rzeszowie 03.2016. )Teren byłego województwa przemyskiego jako teren graniczący z Ukrainą to także specyficzny  potencjał ludzki . Duża ilość osób pracujących w służbach mundurowych: straż graniczna,   służba celna  , policja, straż miejska, służba więzienna , wojsko  a więc zawody podwyższonego ryzyka zawałowego. 
Ułatwiony dla mieszkańców gmin granicznych  dostęp do  taniego  ukraińskiego alkoholu i  papierosów,  wysoki poziom bezrobocia, występujące zjawisko tzw. „Mrówek”  osób przekraczający granicę w celach zarobkowych powoduje , że występuje tu wysoki odsetek osób  biednych  i wykluczonych  poza margines społeczeństwa.
 Region byłego województwa przemyskiego jest regionem o wysokiej stopie bezrobocia ( Polska 10.0 % ,województwo  13,3%, m. Rzeszów 7,5%, M . Przemyśl 15,4%, powiat przemyski 18,2 % , powiat przeworski 17,9 % , powiat jarosławski 16,4% powiat lubaczowski 14,5% Dane WUP Rzeszów na koniec marca  2016 r.)Ubóstwo jest bardzo istotnym czynnikiem zwiększającym prawdopodobieństwo wystąpienia chorób. Osoby dotknięte ubóstwem zapadają na schorzenia wywołane niewłaściwymi warunkami mieszkaniowymi, nieodpowiednią dietą, stylem życia czy brakiem higieny. Z uwagi na ograniczenia budżetowe schorzenia te często przeradzają się w choroby przewlekłe, wymagające specjalistycznego leczenia. Jednocześnie jedną z istotniejszych przyczyn wykluczenia poza rynek pracy jest zły stan zdrowia.
Projekt” Koordynowana opieka kardiologiczna  w Szpitalu Wojewódzkim im w. Ojca Pio w Przemyślu ‘ zapewnia wzrost poziomu świadczeń z zakresu kompleksowej kardiologii  poprzez wzrost  jakości  i  dostępności  kompleksowych  usług  medycznych , wysokospecjalistycznych w zakresie kardiologii w tym kardiologii inwazyjnej do  zastosowanie kompleksowej rehabilitacji kardiologicznej, która redukuje chorobowość i śmiertelność w tej grupie chorych, wpływa korzystnie na zmniejszenie stopnia niepełnosprawności oraz poprawia jakość życia. Kompleksowa rehabilitacja kardiologiczna jest integralną częścią leczenia chorych po zawale serca.
Proponowane działania w projekcie przyczyniają się  do zmniejszenia zachorowalności  i  umieralności,  poprawy  jakości  życia  mieszkańców a  także  zredukowania  kosztów  opieki w perspektywie długoterminowej. zgodnie z definicja opieki koordynowanej.  Takie podejście w głównej mierze koncentruje zmiany w systemie ochrony zdrowia w kierunku stworzenia kompleksowego modelu opieki zorientowanego na pacjencie oraz pozwala zarówno na polepszenie efektów zdrowotnych  jak i zwiększenie efektywności systemu ochrony zdrowia w sensie ilości zasobów (pracy, finansów) koniecznych do osiągnięcia określonych rezultatów.( Policy Paper ).Projekt spełnia zapisy art. 38 ust. 2 ustawy z dnia 11 lipca 2014 roku o zasadach realizacji programów w zakresie polityki spójności finansowanych w perspektywie finansowej 2014-2020.
Projekt  wynika z zapisów  Regionalnego Program Operacyjnego Województwo Podkarpackie na lata 2014-2020: Priorytet Inwestycyjny 9a Inwestycje w infrastrukturę zdrowotną i społeczną 
SZCZEGÓŁOWY OPIS OSI PRIORYTETOWYCH
REGIONALNEGO PROGRAMU OPERACYJNEGO WOJEWÓDZTWA PODKARPACKIEGO NA LATA 2014 – 2020
OŚ PRIORYTETOWA VI. SPÓJNOŚĆ PRZESTRZENNA I SPOŁECZNA
Poddziałanie 6.2.1 Infrastruktura ochrony zdrowia
Wnioskodawca zgodny jest z typem beneficjent  które może uzyskać wsparcie w ramach trybu pozakonkursowego- szpital wojewódzki .Projekt jest  częścią  przedsięwzięcia zgłoszonego do Kontraktu Terytorialnego:
- Modernizacja kluczowych elementów infrastruktury mających istotny wpływ na poprawę dostępności do jednej z podstawowych grup usług publicznych, jakimi są usługi zdrowotne w województwie podkarpackim
Celem funkcjonowania szpitala jest realizacja zadań samorządu województwa podkarpackiego w zakresie ochrony zdrowia mieszkańców województwa w szczególności polegająca na zachowaniu , ratowaniu, przywracaniu zdrowiu  ( statut WS im. św. Ojca Pio w Przemyślu)
Szpital jak każda jednostka budżetowa finansowana jest z kontraktów z NFZ  (które pochłaniają bieżąca eksploatację i utrzymanie szpitala )oraz dotacji celowych Urzędu Marszałkowskiego na  inwestycje budowlane , zakupy inwestycyjne i remonty.  Ponieważ potrzeby szpitala są coraz większe a dotacje nie są w stanie pokryć potrzeb szpitala na wystarczającym  poziomie, nie mówiąc o możliwości rozwoju i unowocześnienia przemyskiej kardiologii  niezbędne jest wsparcie w/w projektu w ramach Funduszy  pomocowych  stanowiących  dla jednostek samorządu terytorialnego szansę na realizację zarówno przedsięwzięć infrastrukturalnych, jak i projektów związanych z rozwojem społeczności lokalnych. Takie działania pozwalają zmniejszyć wieloletnie dysproporcje w dostępie do infrastruktury zdrowotnej , co stwarza warunki do długoterminowego rozwoju poprzez wzrost aktywności gospodarczej. Decydującą rolę w wyborze rodzajów inwestycji, zwłaszcza w ostatnich latach, odgrywa możliwość korzystania przez jednostki samorządu terytorialnego z funduszy UE WOJEWÓDZTO PODKARPACKIE  , które jest podmiotem tworzącym szpital ,  prowadzi politykę rozwoju Województwa, na którą składa się między innymi  utrzymanie i rozbudowa infrastruktury społecznej i technicznej o znaczeniu wojewódzkim, a także pozyskiwanie i łączenie środków finansowych: publicznych i prywatnych, w celu realizacji zadań z zakresu użyteczności publicznej. Właściwe planowanie finansowe i inwestycyjne w jednostkach samorządowych umożliwia wykorzystanie środków z Unii Europejskiej. 
</t>
  </si>
  <si>
    <t xml:space="preserve">Projekt jest odpowiedzią na zidentyfikowane potrzeby i problemy mieszkańców Podkarpacia 
Założone w projekcie  działania przyczynią się do realizacji celu głównego jakim jest    wzmocnienie i efektywne wykorzystanie  gospodarczych i społecznych  potencjałów  regionu  dla  zrównoważonego i inteligentnego rozwoju województwa. 
Infrastruktura społeczna regionu w tym infrastruktura służąca ochronie zdrowia, wpływa na jakość życia mieszkańców regionu stąd należy zapewnić jej odpowiedni rozwój oraz dostosować ją do potrzeb mieszkańców oraz standardów Unii Europejskiej. Realizacja projektu w istotny sposób wpłynie  na gospodarkę lokalną, a w konsekwencji poprzez zrównoważenie dysproporcji w rozwoju społeczno-gospodarczym, na gospodarkę regionalną.
Cele realizacji projektu  „Koordynowana opieka kardiologiczna w Szpitalu Wojewódzkim im św. Ojca Pio w Przemyślu” bezpośrednio wpisują się w cel główny, które określone są dla poziomu województwa podkarpackiego w dokumentach strategicznych oraz cele szczegółowe określone w SzOP RPO WP 2014-2020, wszystkie podejmowane działania prowadzą do poprawy dostępności i jakości funkcjonowania systemu zdrowia oraz zwiększenia bezpieczeństwa zdrowotnego.
Projekt” Koordynowana opieka kardiologiczna  w Szpitalu Wojewódzkim im św. .Ojca Pio w Przemyślu ‘ zapewnia zwiększenie dostępności i jakości usług zdrowotnych w regionie poprzez
przeprowadzenie działań konsolidacyjnych  i  współpracy podmiotów leczniczych,. Przeprowadzone zostały już pierwsze  działania w zakresie reorganizacji i restrukturyzacji wewnątrz podmiotów leczniczych w Przemyślu, zostają  połączone oddziały dublujące się w szpitalach i ulokowane w jednej placówce zgodnie z potrzebami wynikającymi z obowiązujących przepisów , procedur oraz w celu maksymalizacji wykorzystania infrastruktury, potencjału medycznego  oraz co najważniejsze w celu zapewnienia pacjentom kompleksowych  świadczeń na odpowiednim poziomie jakości. Projekt „ Koordynowana opieka kardiologiczna  w   .. „ jest odpowiedzią na najbardziej istotne problemy jaki w tej chwili wymagają wsparcia w kontekście potrzeb szpitala oraz możliwości pozyskania na nie funduszy zewnętrznych UE.
Oddział Kardiologiczny z Pododdziałem Intensywnego Nadzoru Kardiologicznego jest  po Oddziale Rehabilitacji najbardziej obciążonym oddziałem ,(na podstawie danych statystyczne  szpitala za rok 2012- 2015) często z występującymi okresami obłożeń ponad 94-107%  i mocno wysłużonym sprzęcie ( 70 % sprzęt i wyposażenie z 2000-2003 roku) i pracowniami współdzielonymi z poradnią kardiologiczna.
Do najważniejszych problemów , które ma rozwiązać realizacja projektu , nalezą:
- Brak miejsc na oddziałach kardiologicznym i rehabilitacyjnym (  pacjenci obecnie rehabilitowani są na oddziale rehabilitacji ogólnej z pododdziałem  neurologii)
- Przestarzały sprzęt i aparatura medyczna oraz wyposażenie szpitala 
- Brak dostępu do wysokospecjalistycznych usług medycznych w zakresie kardiologii dla mieszkańców  naszego regionu.
- Brak dostatecznej ilości wysokospecjalistycznego sprzętu i aparatury medycznej
- Zwiększająca się liczba pacjentów związana ze starzeniem się społeczeństw.-Brak zachowania ciągłość opieki nad pacjentem  ( oczekiwanie w kolejce do rehabilitacji i dalszej terapii -)brak kompleksowości usług.
Przepełnione sale powodują konieczność wielu niekorzystnych zjawisk min. zbyt szybkie wypisywanie chorych „ żeby przygotować łóżka dla następnych chorych „. takie postępowanie powoduje w wielu przypadkach, że chorzy po kilku dniach mogą wracać często ze znacznym pogorszeniem stanu zdrowia i wymagają wtedy o wiele dłuższego pobytu w szpitalu niż by to było przy przedłużeniu pierwotnej hospitalizacji o jeden czy dwa dni. 
Stanowi to problem dla chorego – niepotrzebne pogorszenie stanu zdrowia, dla szpitala  - blokowanie bardzo potrzebnych łóżek szpitalnych oraz dla płatnika NFZ – leczenie powikłań jest często o wiele droższe niż ich unikanie.  Problem ma też drugą stronę, chorzy przychodzą ze skierowaniami do szpitala potrzebując pomocy a szpital nie ma ich gdzie leczyć. Lekarz staje przed często skrajnie trudnymi decyzjami przyjąć chorego czy odesłać na inny termin, wypisać z oddziału nie do końca wyleczonego chorego, żeby przyjąć kogoś równie chorego. 
 Cześć mieszkańców byłego woj. przemyskiego odsyłana jest do innych szpitali w związku z brakiem  miejsc na oddziale kardiologicznym w przemyskim szpitalu. ( 2010-428, 2011- 464, 2012- 525, 2013-559, 2014- 553, 2015-656 osób było hospitalizowanych na oddziałach kardiologicznych w szpitalach rzeszowskich Dane :   POW NFZ w Rzeszowie 03.2016.
Takie postępowanie nie jest zgodne z zasadą równego dostępu do usług zdrowotnych , części osób nie stać na przejazd i leczenie poza miejscem zamieszkania. 
Choroby serca są pierwszą co do częstości przyczyną zgonów mieszkańców woj. podkarpackiego, podobnie jak w przypadku wszystkich pozostałych województw.
Lekarze obserwują  coraz większą grupę chorych, którzy ze względów lokalowych a co za tym idzie odległych terminów, braku pełnego spektrum wykonywanych zabiegów ze względu na braki w wyposażeniu, okresowe przepełnienie oddziału wybierają inne często odległe ośrodki posiadające lepszą bazę lokalową i sprzętową . Dotyczy to chorych głównie młodszych, lepiej sytuowanych, bardziej mobilnych a przecież dostęp do opieki zdrowotnej dla wszystkich obywateli powinien być równy.
Szpital posiada wykwalifikowaną kadrę lekarzy specjalistów w dziedzinie kardiologii, 11 specjalistów w zakresie kardiologii oraz 5 lekarzy w trakcie specjalizacji, którzy do roku 2018 będą  podchodzić do egzaminu specjalizacyjnego.
Od 2003 roku szpital współpracuje  ze specjalistycznymi Klinikami Kardiologicznymi w Krakowie 
Personel  szpitala jest cyklicznie szkolony w ramach wzajemnej współpracy przez   najlepszych specjalistów w dziedzinie kardiologii w Polsce w zakresie wprowadzania  nowoczesnych metod i technik kardiologicznych.  Profesjonalnie przygotowana kadra i współpraca  ze specjalistami w dziadzinie kardiologii  gwarantuje wykorzystanie nowo zakupionego sprzętu do realizacji nowych procedur wprowadzonych do leczenia pacjentów.
Ważne dla poprawy opieki kardiologicznej jest doposażenie w nowoczesny sprzęt diagnostyczny echokardiografy , ( jeden wysokiej klasy dla Oddziału, do Pracowni Hemodynamiki średniej klasy oraz przenośny konsultacyjny) rozbudowa lub wymiana systemów do monitorowania holterowskiego EKG i ciśnieniowego, aby  Pracownie były w stanie sprostać zapotrzebowaniu Oddziału Kardiologii, Kardiologii Inwazyjnej, Oddziału Rehabilitacji Kardiologicznej oraz Poradni Kardiologicznej, zakup stołu do testów pochyleniowych, systemu do rotablacji oraz innych urządzeń potrzebnych do poprawy leczenia chorych. Doposażenie OINK w respiratory – ogromne problemy z brakami szczególnie ,że szpital leczy coraz starszych chorych z wieloma chorobami współistniejącymi .
 Niezbędny dla rozwoju elektroterapii jest  zakup systemu do ablacji 3D oraz krioablacji, zakupy te uzupełniłyby dotychczas posiadany sprzęt do ablacji.  Migotanie przedsionków jest chorobą cywilizacyjną ludzi w wieku głównie powyżej 60 lat. Powoduje ono gorsze funkcjonowanie chorych ale co najgorsze prowadzi u sporego odsetka chorych do udaru mózgu a w konsekwencji do niepełnosprawności lub do zgonu. Z tego powodu chorzy z naszego regionu migrują głównie do Małopolski i na Śląsk. W chwili obecnej na Podkarpaciu jest jedynie jeden ośrodek wykonujący ablacje migotania przedsionków. Zakup sprzętu pozwoliłoby  na zapewnienie pełnego spektrum zabiegów z zakresu elektroterapii a chorym oszczędziłoby to dalekich wyjazdów co szczególnie dla ludzi w podeszłym wieku jest często barierą nie do przebycia.
Szpital współdzieli  sale zabiegowe, Oddział Kardiologii  wspólnie z Oddziałem Chirurgii Naczyniowej korzysta z Pracowni Angiorgafii ,w której znajduje się Ramię C ( pracownia znajdujące się w obrębie Oddziału Chirurgii Naczyniowej). Sala zabiegowa jest dla kardiologów coraz trudniej dostępna ze względu na bardzo szybki wzrost ilości zabiegów naczyniowych a co za tym idzie sytuacja ta utrudnia rozwój obu oddziałów i jest niebezpieczna dla pacjentów. Niezbędne jest więc powstanie pracowni tylko dla kardiologii.
Szpital ma niedoposażona Poradnię kardiologiczną,  w zasadzie wszystkie specjalistyczne urządzenia  znajdują się w pracowniach przy Oddziale Kardiologicznym. W celu wykonania badania pacjent przychodni musi udać się na oddział, lub umówić się na kolejny dzień w przypadku kiedy pracownia jest zajęta przez pacjentów szpitalnych. Taki sposób pracy został wprowadzony w związku z brakiem wystarczającej ilości sprzętu,  jest nieekonomiczny  dla pacjenta i lekarza. W związku z tym konieczny jest  zakup nowoczesnego sprzętu i wyposażenia do wykonywania badań kardiologicznych już na etapie pierwszego kontaktu pacjenta z lekarzem specjalistą i wykonanie badań  podczas jednej wizyty.
Projekt zakłada powstanie Oddziału Rehabilitacji Kardiologicznej ( roboty budowlane i wyposażenie ) Obecnie na Podkarpaciu oddział rehabilitacji kardiologicznej działa się w ramach Podkarpackiego  Centrum Rehabilitacji Kardiologicznej ,,POLONIA” – obsługując rocznie 700 osób oraz oddział rehabilitacji  kardiologicznej dla dzieci i młodzieży przy Szpitalu Klinicznym nr 2 w Rzeszowie -25 miejsc.
W szpitalu coraz prężniej działa Oddział Chirurgii Naczyniowej leczący pacjentów o najwyższym ryzyku kardiologicznym. Chorzy po bardzo skomplikowanych zabiegach naczyniowych często są przenoszeni na Kardiologię, aby ustawić leczenie i wdrożyć przynajmniej wstępną rehabilitacje przed wypisem ze szpitala i takimi chorymi też mógłby się ten oddział zajmować. 
 Wśród lekarzy kardiologii  postuluje się konieczność położenia nacisku na profilaktykę wtórną czyli kompleksową -  całościową opiekę nad chorym po zawale. Każdy pacjent po zawale powinien pod taką opieka się znajdować. Obecnie jest to niemożliwe do zrealizowania. Nawet jeżeli chory trafia na  rehabilitację to najczęściej odbywa się to po kilku tygodniach od zawału.
Zakres rzeczowy realizacji projektu-Został przedstawiony w punkcie Opis Projektu 
Efekty realizacji propozycji projektu tj. wpływ założonych działań na osiągnięcie celów propozycji projektu
Korzyści dla Województwa ;
• Poprawa infrastruktury ochrony zdrowia w zakresie kardiologii dla wschodniej części województwa podkarpackiego 
• Poprawa lokalnej bazy zdrowotnej , wpływającej na zrównoważony rozwój regiony.
• Poprawa dostępności i jakości oferowanych usług w ramach kardiologii i rehabilitacji kardiologicznej w województwie zgodnie z potrzebami wynikającymi z Mapy potrzeb zdrowotnych dla Podkarpacia.
• Zmniejszenie dysproporcji w dostępie do usług kardiologicznych w regionie.
• Wykorzystanie środków UE 
Korzyści dla mieszkańców Miasta  Przemyśl, Regionu  Przemyskiego
• Podniesienie i poszerzenie zakresu usług zdrowotnych oferowanych przez Wojewódzki Szpital w Przemyślu
• Podniesienie jakości życia mieszkańców poprzez lepszą diagnostykę i wykrywalność zagrożeń zdrowotnych, oraz dostęp do spełniających normy europejskie wysokospecjalistycznych urządzeń i aparatury medycznej,
• Poprawa atrakcyjności miasta jako miejsca zamieszkania
Korzyści dla Wojewódzkiego Szpitala w Przemyślu 
• Dostosowanie Oddziału Kardiologii do najwyższych standardów funkcjonowania 
• Powstanie nowego Oddziału Rehabilitacji Kardiologicznej 
• Podniesienie standardu usług medycznych oferowanych przez Wojewódzki Szpital w ramach kardiologii.
• Unowocześniona i doposażona baza szpitalna 
Korzyści dla Pacjentów Wojewódzkiego Szpitala w Przemyślu 
• Podniesienie  jakości i dostępności opieki medycznej w zakresie kardiologii
• Wzrost poziomu bezpieczeństwa opieki zdrowotnej poprzez dostosowanie infrastruktury do potrzeb mieszkańców poprzez 
Ø - Unowocześnie i doposażonie  pracowni  Hemodynamiki i Angiologii – dwie sale ( ramię C , Angioraf)-zabezpieczenie Dyżuru zawałowego)
Ø -Powstanie  nowego nowoczesnego  Oddział Rehabilitacji Kardiologicznej ( 20 miejsc dla chorych)
Ø -Poszerzenie i unowocześnienie Oddział Kardiologii z Pododdziałem Intensywnego  Nadzoru Kardiologicznego o  pododdział  Kardiologii Inwazyjnej ( 16 dodatkowych  miejsc dla chorych)
• Wzrost  jakości  i  dostępności  kompleksowych  usług  medycznych w zakresie poradni specjalistycznej kardiologicznej ,
• Poprawa dostępu do wysokospecjalistycznych badań w zakresie kardiologii oraz pełnego spektrum zabiegów w ramach  elektrokardiologii, kardiologii inwazyjnej, 
• Szybkie wdrożone rehabilitacji kardiologicznej, (która redukuje chorobowość i śmiertelność w tej grupie 
</t>
  </si>
  <si>
    <t xml:space="preserve">Wojewódzki Szpital im. Św. Ojca Pio w Przemyślu  (WSOP) jest obecnie na etapie konsolidacji z Wojewódzkim Szpitalem OLK w Przemyślu (WSOLK)
W ramach kardiologii w obydwu szpitalach łącznie suma łóżek wynosi 57 z czego w WSOP-  41 łóżek oddział + 8 łóżek IOK plus  8 łóżek w WSOLK.
Obłożenie łóżek  w szpitalu WSOP  jest na poziomie  94-107 %, oznacza to że na Oddziale Kardiologicznym  są dostawiane łóżka do sal chorych oraz na korytarze oddziału. Stan taki stanowi zagrożenie dla pacjentów szpitala oraz powoduje wiele negatywnych zjawisk dla pacjentów i personelu.
W wyniku realizacji projektu tj poszerzenie Oddziału Kardiologicznego o Pododdział kardiologii inwazyjnej szpital osiągnie poziom zapewniający prawidłowe- zgodne z przepisami warunki sanitarno epidemiologiczne, lepszą opiekę dla pacjentów a przede wszystkim pozwoli na dostępność dla wszystkich osób wymagających opieki kardiologicznej bez potrzeby odsyłania do innych szpitali.
Po konsolidacji oddział kardiologiczny będzie znajdował się w jednym budynku WSOP w Przemyślu ul Monte Cassino. Planowane jest powstanie 41 łóżkowego Oddziału Kardiologicznego + 8 łóżek IOK plus nowy oddział pododdział Kardiologii Inwazyjnej składający się z 4 łóżkowego IOK + 12 łóżkowego pododdziału . W sumie 65 łóżek. Liczba łóżek w ramach przemyskiej kardiologii wzrośnie o 8 zgodnie z potrzebami ( konieczność obniżenia poziomu obłożenia łóżek , tendencje opisane w Mapach potrzeb  zdrowotnych dla kardiologii, tendencjami demograficznymi i społecznymi określającymi wzrost zapotrzebowania  link w punkcie 21 )
W SUMIE PO KONSOLIDACJI DWÓCH SZPITALI LICZBA OGÓLNA ŁÓZEK ZOSTANIE OBNIŻONA O OK. 100. 
Dodatkowe łóżka w ramach kardiologii są niezbędne i nie powodują wzrostu poziomu łóżek w szpitalu.
W RAMACH PROJEKTU PLANOWANE JEST TAKŻE WYMIANA Obecnego 13 letniego – najstarszego w Polsce Angiografu na nowy. Instalowanie takiego sprzętu wymaga nowego pomieszczenia, instalacji elektrycznej , itp. dostosowanej do określonej marki wyłonionej podczas przetargu, nie ma możliwości wymiany w inny sposób gdyż odłączenie starego angiografu i wstawienie nowego na jego miejsce pozbawiłoby mieszkańców regionu dyżuru zawałowego na okres ok. 3 mcy. TAKA SYTUACJA JEST NIEDOPUSZCZALNA. Po zainstalowaniu nowego sprzętu- stary będzie odłączony. W starej lokalizacji powstanie niezbędna pracownia do elektrokardiologii.
Projekt zakłada również  powstanie nowego Oddziału rehabilitacji kardiologicznej .
A.Przebudowa ,rozbudowa  istniejącej infrastruktury podmiotów ochrony zdrowia oraz doposażenie (zakup sprzętu medycznego oraz wyposażenia niezbędnego do świadczenia usług medycznych) powstanie :.Pododdział Kardiologii Inwazyjnej z nowoczesną pracownią Hemodynamiki i Angiologii 
W ramach obecnie istniejącego oddziału kardiologicznego planowane jest poszerzenie o  oddział kardiologii inwazyjnej , który zostanie umiejscowiony na parterze  bloku D (byłego oddziału dermatologicznego przeniesionego do Szpitala Wojewódzkiego OLK przy ul. Słowackiego.) 
Optymalnie logistycznie przeprowadzenie unowocześnienia i rozszerzenia oddziału kardiologicznego z uwzględnieniem potrzeb zapewnienia ciągłości świadczeń w zakresie kardiologii przewidziany jest w następujących etapach:
I etap prac  przewiduje zakup  Angiografu (z oprzyrządowaniem)  wymiana sprzętu na nowy w nowej lokalizacji – Na parterze ( poziom I ) blok D   . ( II –IV Kwartał 2016 r)  
(Przebudowa i doposażenie w nowoczesny sprzęt- Angiograf wraz z wyposażeniem pracowni Hemodynamiki i Angiologii  jest niezbędny do realizacji w trybie pilnym , ponieważ istnieje wysokie ryzyko  zamknięcia pracowni ze względu na możliwość awarii 13 letniego urządzenia )
Kolejnym etapem będzie dostosowanie (roboty budowlane plus wyposażenie) pomieszczeń byłego oddziału dermatologii do potrzeb nowoczesnego pododdziału kardiologii inwazyjnej. Planowane jest powstanie 4 łóżkowej Sali OIK oraz 12 łóżkowego oddziału dla pacjentów po zabiegach. 
W miejscu starego angiografu zostanie zakupione Ramię C   - pracownia elektrokardiologii
 Sala do zabiegów elektroterapii  w której zostanie umieszczone Ramię C, będzie używana równolegle. Taki sposób pracy na oddziale jest niezbędny dla dobra pacjenta i szpitala oraz pozwala w sposób optymalny wykorzystać potencjał kadrowy -lekarzy specjalistów. (Wielokrotnie zdarza się bardzo niebezpieczna sytuacja gdy do szpitala przyjeżdża pacjent z zawałem i musi czekać na zakończenie/ przerwanie  zabiegu planowanego ponieważ szpital nie ma drugiej wolnej Sali)
W ramach doposażenia w sprzęt specjalistyczny dla oddziału kardiologicznego zostanie zakupiony miedzy innymi : System do mapowania 3D do ablacji, Zestaw do krioablacji, Multimonitor dla sali elektroterapii (system rejestracji parametrów elektrofizjologicznych), 
System do hipotermii, Echokardiograf 3D , Zestaw do testów wysiłkowych z ergo spirometrią .
B. Przebudowa ,rozbudowa  istniejącej infrastruktury podmiotów ochrony zdrowia oraz doposażenie (zakup sprzętu medycznego oraz wyposażenia niezbędnego do świadczenia usług medycznych) powstanie : Nowy  Oddziału Rehabilitacji Kardiologicznej. 
W miejscu obecnej administracji  pierwsze piętro bloku D zostanie utworzony nowy 20 łóżkowy  Oddział  Rehabilitacji Kardiologicznej 
Planowane są roboty budowlane polegające na przebudowie, przystosowaniu pomieszczeń , które do tej pory pełniły funkcje biurową  (dla administracji szpitala ) do wymogów oddziału rehabilitacji . Oddział zostanie wyposażony w nowoczesny sprzęt niezbędny do realizacji świadczeń w zakresie rehabilitacji kardiologicznej zgodnie z wymogami Rozporządzenia Ministra Zdrowia z dnia 6.11. 2013 w sprawie świadczeń gwarantowanych  z zakresu rehabilitacji leczniczej. Oddział będzie wykorzystywany zarówno przez pacjentów leczonych w przemyskim szpitalu, bezpośrednio po zabiegu oraz pacjentów ze skierowaniami od innych specjalistów.
Planowany jest zakup między innymi : Wielostanowiskowej platformy do rehabilitacji kardiologicznej (bieżnia x1, cykloergometr x6, ergometr z siedziskiem x1), Zestawu Holtera EKG z centralką z 4 rekorderami, zestawu do testów wysiłkowych,  Kinezyterapii - urządzenie umożliwiające przeprowadzenie ćwiczeń w podwieszeniu,.
Projekt dla Punktu A i B obejmuje  wykonanie prac projektowych-przebudowy istniejących pomieszczeń dla potrzeb  zaplanowanych nowych oddziałów  , pododdziałów   i pracowni Hemodynamiki i Angiologii oraz wykonanie robót remontowo-budowlanych i instalacyjnych w tych pomieszczeniach. Wykonanie pełno branżowej dokumentacji projektowej budowlanej i wykonawczej wraz  ze wszystkimi uzgodnieniami ( kosztorysów)  będzie zgodny z wymaganiami ustawy Prawo budowlane / Dz.U. z 2013r.poz.1409 z późń.zm./,     Rozporządzeniem Ministra Zdrowia z dnia 26 czerwca 2012r.  w sprawie szczegółowych wymagań, jakim powinny odpowiadać  pomieszczenia i urządzenia podmiotu wykonującego działalność leczniczą/Dz.U. poz.739 z dnia 29 czerwca 2012r/, obowiązującymi Polskimi Normami i zasadami wiedzy technicznej i ze wszystkimi uzgodnieniami.
C. doposażenie -Poradni kardiologicznej w nowoczesny sprzęt i wyposażenie.
W ramach doposażenia zostaną zakupione meble i wyposażenie pracowni oraz nowoczesny sprzęt medyczny min.  zestaw do testów wysiłkowych, EKG, echokardiograf z gł., zestaw Holtera EKG centralka + rekorderów dla pacjentów. Sprzęt ten zapewni możliwości diagnozy problemów zdrowotnych podczas pierwszej wizyty u lekarza specjalisty.( obecnie sprzęt współdzielony z pracowniami  przy oddziale kardiologicznym)
</t>
  </si>
  <si>
    <r>
      <t xml:space="preserve">Projekt jest odpowiedzią na  zidentyfikowane deficyty  i potrzeby ,uwzględniające sytuację demograficzną i epidemiologiczną  w zakresie potrzeb kardiologicznych  na poziomie województwa podkarpackiego oraz faktycznym zapotrzebowaniem i dostępnością infrastruktury ochrony zdrowia ze szczególnym uwzględnieniem  powiatów byłego województwa przemyskiego  z wykorzystaniem dokumentu: „ Mapa potrzeb zdrowotnych w zakresie kardiologii dla województwa podkarpackiego”.
</t>
    </r>
    <r>
      <rPr>
        <b/>
        <i/>
        <sz val="10"/>
        <rFont val="Calibri"/>
        <family val="2"/>
        <charset val="238"/>
        <scheme val="minor"/>
      </rPr>
      <t>Choroby serca są pierwszą co do częstości przyczyną zgonów mieszkańców woj. podkarpackiego, podobnie jak w przypadku wszystkich pozostałych województw. Były one odpowiedzialne za 28%ogółu zgonów mieszkańców województwa (27,7% w przypadku mężczyzn, 28,3% w przypadku kobiet) i są to odsetki zbliżone do całej Polski (odpowiednio 28%, 27% i 29,1%) Mapa potrzeb zdrowotnych 1.5    Zgony z powodu chorób
serca w województwie  http://www.mz.gov.pl/wp-content/uploads/2015/12/MPZ_kardiologia_podkarpackie.pdf
Na podstawie  w/w dokumentu szacunkowa prognoza zachorowalności   dla województwa podkarpackiego, uwzględniając wyłącznie procesy demograficzne  w okresie 2015-2025 wskazuje, że  zachorowalność wzrośnie z poziomu 19,3 tys. do poziomu 22,1 tys. ( +2,8 tys.; +14%; 10. najwyższa wartość w kraju). Pod względem dynamiki wzrostu zachorowalności województwo jest na miejscu 6. w Polsce.
W województwie podkarpackim na przestrzeni prognozowanych lat (2016-2029)  zmiany w strukturze ludności względem wieku, płci, miejsca zamieszkania spowodują zwiększenie zapotrzebowania na procedury realizowane w pracowniach hemodynamicznych o 25,5%. Działania zaplanowane w projekcie nie pokrywaja sie z innymi przedsięwzięciami.</t>
    </r>
    <r>
      <rPr>
        <i/>
        <sz val="10"/>
        <rFont val="Calibri"/>
        <family val="2"/>
        <charset val="238"/>
        <scheme val="minor"/>
      </rPr>
      <t xml:space="preserve">
</t>
    </r>
  </si>
  <si>
    <t xml:space="preserve">W ramach obecnie istniejącego oddziału kardiologicznego planowane jest poszerzenie o  oddział kardiologii inwazyjnej, który zostanie umiejscowiony na parterze ( poziom -1 bloku D byłego oddziału dermatologicznego ) 
I etap prac  przewiduje- roboty budowlane  (umiejscowienie Angiografu z oprzyrządowaniem)   poszerzenie i unowocześnienie pracowni Hemodynamiki i Angiologii ( Hi A)– Na parterze  blok D postanie   pracownia H i A z  Angiografem . ( IV Kwartał 2016 r)  
kolejnym etapem będzie dostosowanie -roboty budowlane )byłego oddziału dermatologii do potrzeb nowoczesnego pododdziału kardiologii inwazyjnej. Planowane jest powstanie 4 łóżkowej Sali OIK oraz 12 łóżkowego oddziału dla pacjentów po zabiegach.( razem 16  łóżek po rozstrzygnięciu przetargu na Angiograf  wraz z niezbędnym doposażeniem . - zaprojektuj, wykonaj, doposaż) 
Stworzenie Oddziału Rehabilitacji Kardiologicznej
W miejscu obecnej administracji  pierwsze piętro( poziom 2 -bloku D ) zostanie utworzony nowy 20 łóżkowy  Oddział  Rehabilitacji Kardiologicznej Planowane są roboty budowlane polegające na przebudowie, przystosowano i pomieszczeń , które do tej pory pełniły funkcje biurową  (dla administracji szpitala ) do wymogów oddziału rehabilitacji
Projekt obejmuje   wykonanie prac projektowych-przebudowy istniejących pomieszczeń dla potrzeb  zaplanowanych nowych oddziałów  , pododdziałów   i pracowni Hemodynamiki i Angiologii oraz wykonanie robót remontowo-budowlanych i instalacyjnych w tych pomieszczeniach. Wykonanie pełno branżowej dokumentacji projektowej budowlanej i wykonawczej wraz  ze wszystkimi uzgodnieniami ( kosztorysów)  będzie zgodny z wymaganiami ustawy Prawo budowlane / Dz.U. z 2013r.poz.1409 z późń.zm./,     Rozporządzeniem Ministra Zdrowia z dnia 26 czerwca 2012r.  w sprawie szczegółowych wymagań, jakim powinny odpowiadać  pomieszczenia i urządzenia podmiotu wykonującego działalność leczniczą/Dz.U. poz.739 z dnia 29 czerwca 2012r/, obowiązującymi Polskimi Normami i zasadami wiedzy technicznej i ze wszystkimi uzgodnieniami.Wykonanie neizbednej dokumentacji i ekspertyz dla projektu 
</t>
  </si>
  <si>
    <r>
      <t xml:space="preserve">W pierwszym etapie prac niezbędne jest doposażenie w nowoczesny sprzęt- Angiograf wraz z wyposażeniem ( w ramach pracowni Hemodynamiki i Angiologii ) realizacja III-IV kwartał 2016  w trybie pilnym , ponieważ istnieje wysokie ryzyko  zamknięcia pracowni ze względu na możliwość awarii 13 letniego urządzenia w kolejnym etapie zostanie zakupione Ramię C. </t>
    </r>
    <r>
      <rPr>
        <b/>
        <sz val="10"/>
        <color theme="1"/>
        <rFont val="Calibri"/>
        <family val="2"/>
        <charset val="238"/>
        <scheme val="minor"/>
      </rPr>
      <t>Zakupione zostanie całe wyposażenie nowo powstałych oddziałów i pododdziałów  zgodnie z wymogami i stosownymi przepisami w tym zakresie.</t>
    </r>
    <r>
      <rPr>
        <sz val="10"/>
        <color theme="1"/>
        <rFont val="Calibri"/>
        <family val="2"/>
        <charset val="238"/>
        <scheme val="minor"/>
      </rPr>
      <t xml:space="preserve"> W ramach doposażenia w sprzęt specjalistyczny dla oddziału kardiologicznego zostanie zakupiony miedzy innymi : System do mapowania 3D do ablacji, Zestaw do krioablacji, Multimonitor dla sali elektroterapii (system rejestracji parametrów elektrofizjologicznych), System do hipotermii, Echokardiograf 3D , Zestaw do testów wysiłkowych z ergo spirometrią .
Oddział zostanie wyposażony w nowoczesny sprzęt niezbędny do realizacji świadczeń w zakresie rehabilitacji kardiologicznej zgodnie z wymogami Rozporządzenia Ministra Zdrowia z dnia 6.11. 2013 w sprawie świadczeń gwarantowanych  z zakresu rehabilitacji leczniczej.
Planowany jest zakup między innymi : Wilostanowiskowej platformy do rehabilitacji kardiologicznej (bieżnia x1, cykloergometr x6, ergometr z siedziskiem x1), Zestawu Holtera EKG z centralką z 4 rekorderami, zestawu do testów wysiłkowych,  Kinezyterapii - urządzenie umożliwiające przeprowadzenie ćwiczeń w podwieszeniu,.doposażenie -Poradni kardiologicznej w nowoczesny sprzęt i wyposażenie.
W ramach doposażenia zostaną zakupione meble i wyposażenie pracowni oraz nowoczesny sprzęt medyczny min.  zestaw do testów wysiłkowych, EKG, echokardiograf z gł., zestaw Holtera EKG centralka + rekorderów dla pacjentów. Sprzęt ten zapewni możliwości diagnozy problemów zdrowotnych podczas pierwszej wizyty u lekarza specjalisty.
Projekt przewiduje  zakup wyposażenia i sprzętu, zgodnie z zasadą  ergonomii, która zakłada  zapewnienie  bezpieczeństwa i komfortu pacjentom, a personelowi medycznemu  ułatwi dostęp do leczonego, dzięki  używaniu wspomagajacych pracę urządzeń i akcesoriów min. podnosników  dla pacjenta wózków pionizujących , wózków kąpielowych itp.
</t>
    </r>
  </si>
  <si>
    <t>ok. 5000 -6000</t>
  </si>
  <si>
    <t xml:space="preserve">zł </t>
  </si>
  <si>
    <t xml:space="preserve">nie oszacowano </t>
  </si>
  <si>
    <t>18-podkarpackie,    18 04-jarosławski,    18 09-lubaczowski,    18 13-przemyski,    18 62-m. Przemyśl,    18 14-przeworski</t>
  </si>
  <si>
    <t>Projekty podmiotów leczniczych o znaczeniu regionalnym i lokalnym, polegające m.in. na:  
Typy projektów:
1. Przebudowa, rozbudowa, nadbudowa istniejącej infrastruktury podmiotów ochrony zdrowia. 
2. Zakup  sprzętu  medycznego  oraz  wyposażenia  niezbędnego  do świadczenia usług medycznych.
3. Rozwiązania  w zakresie  IT  (oprogramowanie,  sprzęt) – wyłącznie, jako element szerszego projektu wymienionego w punkcie 1 i 2.                                                           
Na zasadach i w zakresie zgodnym z Policy Paper wspierane będą między innymi projekty polegające na przeprowadzeniu niezbędnych, z punktu widzenia udzielania świadczeń zdrowotnych, prac remontowo-budowlanych, w tym, w zakresie dostosowania infrastruktury do potrzeb osób starszych i niepełnosprawnych, a także wyposażeniu w sprzęt medyczny oraz – jako element projektu – rozwiązaniach w zakresie IT (oprogramowanie, sprzęt).</t>
  </si>
  <si>
    <t>Projekt jest częścią przedsięwzięcia zapisanego w Kontrakcie Terytorialnym pod nazwą  „Unowocześnienie i poprawa dostępu do Onkologii w województwie podkarpackim”.              
Założone działania  są  spójne i zgodne z: 
1. Strategią Rozwoju Województwa Podkarpackiego , a w szczególności: „Zwiększenie bezpieczeństwa zdrowotnego społeczeństwa poprzez poprawę dostępności i jakości funkcjonowania systemu ochrony zdrowia” w ramach działania 2.5.1  „Poprawa dostępu do specjalistycznej opieki medycznej”, 
2. Narodowy program zwalczania chorób nowotworowych na lata 2016-2024 - Cele szczegółowe w ramach priorytetu: - Poprawa wskaźnika przeżywalności chorych na nowotwory mające największy udział w strukturze zgonów na nowotwory. - Poprawa dostępności i likwidacja różnic w dostępie do sprzętu i aparatury medycznej służącej do diagnostyki i wykrywania nowotworów.
3. Celami RPO WP na lata 2014-2020, Poprawa jakości infrastruktury ochrony zdrowia w województwie, poprawa jakości infrastruktury społecznej w województwie, 
4. Policy Paper dla ochrony zdrowia na lata 2014-2020 typy projektów: inwestycje związane z infrastrukturą i/ lub wyposażeniem podmiotów ochrony zdrowia,
5. Strategią Rozwoju Miasta Tarnobrzeg, w odniesieniu do celu strategicznego 5 „Poprawa strefy socjalnej, społecznej, służby zdrowia”, czemu służyć będzie rozwój usług medycznych z zakresu onkologii.</t>
  </si>
  <si>
    <r>
      <rPr>
        <sz val="9"/>
        <color rgb="FF000000"/>
        <rFont val="Calibri"/>
        <family val="2"/>
        <charset val="1"/>
      </rPr>
      <t>Na Ośrodek Radioterapii planowany jest zakup drugiego akceleratora z</t>
    </r>
    <r>
      <rPr>
        <b/>
        <sz val="9"/>
        <color rgb="FF000000"/>
        <rFont val="Calibri"/>
        <family val="2"/>
        <charset val="1"/>
      </rPr>
      <t>srodków własnych lub w ramach Narodowego Programu Zwalczania Chorób Nowotworowych realizowanego przez Ministerstwo Zdrowia w przypadku pozytywnego przejscia przez procedury konkursowe w ramach tego programu.</t>
    </r>
    <r>
      <rPr>
        <sz val="9"/>
        <color rgb="FF000000"/>
        <rFont val="Calibri"/>
        <family val="2"/>
        <charset val="1"/>
      </rPr>
      <t/>
    </r>
  </si>
  <si>
    <t>23.500.000,00</t>
  </si>
  <si>
    <r>
      <t>Projekt przyczyni się do poprawy stanu zdrowia polskiego społeczeństwa, a w szczególności zdrowia mieszkańców województwa podkarpackiego.  Mieszkańcy Podkarpacia będą mieli większy dostęp do świadczeń w zakresie leczenia chorób  układu oddechowego, z uwzględnieniem chorób cywilizacyjnych, które niesie ze sobą XXI wiek : nowotworów,  przewlekłej obturacyjnej choroby płuc (POChP), chorób alergicznych, chorób śródmiąższowych, do niedawna rzadko wykrywanych z możliwością rozwoju diagnostyki i leczenia  zarówno w trybie stacjonarnym jak i ambulatoryjnym.
 Zgodnie z Krajowym Rejestrem Nowotworów, rak płuc jest jednym z najczęściej występujących schorzeń tego typu we współczesnej populacji Polski. W 2012 roku 23820 osób  zachorowało w Polsce na raka płuca co  stanowi 23 % wszystkich nowotworów u mężczyzn i niemal tyle samo zmarło w ciągu 12 miesięcy od chwili rozpoznania. Jest to jednocześnie najczęściej występujący nowotwór wśród mężczyzn i drugi co do częstości nowotwór złośliwy wśród kobiet stanowiący ponad  9 % wszystkich nowotworów złośliwych.  W skali kraju na raka płuc rocznie umiera około 17000 mężczyzn i 5600 kobiet.  80% nowotworów płuc jest  wykrywanych   w fazie nieoperacyjnej tj. w fazie nie dającej szansy na wyleczenie.
Przewlekła obturacyjna choroba płuc POCHP i choroby dolnych dróg oddechowych  są drugą w częstości chorobą społeczną dotyczącą  schorzeń pulmonologicznych po raku płuca. Zgony spowodowane  tą chorobą dotyczą  7211osób w 2013 roku i stanowią czwartą co częstości przyczynę zgonu wśród wszystkich chorób . Współczynnik umieralności – 18,9/100tys. w  2013roku i stale rośnie.
Choroby alergiczne ze szczególnym uwzględnieniem astmy oskrzelowej są coraz częstszym problemem zdrowotnym społeczności Polski i Podkarpacia. Zachorowalność systematycznie rośnie  w związku ze zmianami środowiskowymi i zmianami stylu życia jakie niesie cywilizacja. 
Gruźlica płuc nadal pozostaje w centrum uwagi w związku ogromnym zagrożeniem epidemiologicznym, jakie ze sobą niesie. Dotyczy to zwłaszcza narastającego problemu gruźlicy wielolekopornej.  Bezpośredni kontakt z Ukrainą i Białorusią oraz migracje ludności sprawiają, że Podkarpackie Centrum Chorób Płuc staje się najważniejszym ośrodkiem wykrywającym szybko i najnowocześniejszymi metodami  to schorzenie. Analizując dane z Ukrainy problem gruźlicy  u mieszkańców tego kraju  jest duży, możemy się spodziewać i u nas przeniesienia  gruźlicy  trans-granicznie.
Podkarpackie Centrum Chorób Płuc w Rzeszowie obejmuje swym oddziaływaniem całe województwo podkarpackie oraz pacjentów z  województw ościennych mieści się w 3 budynkach:
 w pierwszym zabytkowym dworku (Pałacu) z przełomu osiemnastego /dziewiętnastego wieku znajdują się Kliniki  Pulmonologii, Gruźlicy oraz Pracownia polisomnografii.
W drugim wybudowanym  w roku 1976 znajdują się  Klinika Pulmonologii i Chemioterapii, Klinika Chirurgii Klatki Piersiowej, Klinika Pulmonologii i Alergologii Układu Oddechowego, Oddział Intensywnej Terapii ( 3 łóżka), Blok Operacyjny  Pracownie Diagnostyczne, Pracownia Fizjoterapii, apteka, laboratoria, administracja. Budynek początkowo miał być szpitalem zachowawczym  leczenia chorób płuc. Wielokrotnie przebudowywany, zwykle w ograniczonym zakresie.
W trzecim budynku ulokowano Zakład Patomorfologii z Prosektorium. Te budynek  początkowo miał być zapleczem technicznym  szpitala, przebudowywany i wielokrotnie remontowany  nie spełnia  wymogów sanitarno-technicznych.
 Nie udało się  osiągnąć funkcjonowania  oddziałów i pracowni na poziomie  wymagań XXI wieku.Obecnie posiadane warunki lokalowe nie pozwalają  w sposób wystarczająco bezpieczny i sprawny prowadzić diagnostyki i leczenia chorych z powyższymi schorzeniami. 
      Podkarpacie Centrum Chorób Płuc jest jedyną w województwie placówką ochrony zdrowia świadczącą kompleksowo usługi w zakresie diagnozowania i leczenia wszystkich chorób układu oddechowego. Posiadamy Oddział Chirurgii Klatki Piersiowej wraz  Blokiem Operacyjnym, na którym diagnozuje się i operuje nowotwory płuc ,choroby ropne, wady rozwojowe, urazy, choroby śródpiersia. Ze względu na wysoki poziom referencyjny  kierowane są do naszej jednostki   przypadki trudne. Ze względu na konieczność poszerzenia  zakresu działalności związanej  z rozwojem  leczenia chemioterapią pacjentów z rakiem płuca  w Podkarpackim Centrum Chorób Płuc oraz z leczeniem takich chorych skierowanych  również  innych oddziałów  pulmonologicznych województwa podkarpackiego ,  potrzebę zwiększenia ilości wykonywanych zabiegów chirurgii klatki piersiowej, wynikającą  ze zwiększonej zachorowalności na raka płuca oraz na przewlekłe i ostre  choroby układu oddechowego Centrum chce dokonać reorganizacji i  łóżek na wybranych oddziałach.
 Jednym z podstawowych celów projektu rozbudowy Podkarpackiego Centrum Chorób Płuc w Rzeszowie jest poprawienie jakości, dostępności i bezpieczeństwa  do świadczeń zdrowotnych dla leczonych pacjentów.
 W tym celu istnieje konieczność dobudowy i  przebudowy już istniejącej części budynku.Dla zmniejszenia kosztów utrzymania szpitala usprawnienia komunikacji pomiędzy poszczególnymi klinikami, komórkami diagnostycznymi i niezbędnym zapleczem obsługi nie medycznej założeniem inwestycji jest skumulowanie w jednej strukturze.
Aktualna posiadana infrastruktura i potrzeby zmian
1. Zakład Patomorfologii – wymaga kapitalnego remontu, termomodernizacji, wymiany wszystkich instalacji, pokrycia dachowego. Ze względu na duży zakres i koszt wykonania remontu cały zakres działalności Zakładu Patomorfologii wraz z Prosektorium zostanie przeniesione do części dobudowanej. Spowoduje to poprawę bezpieczeństwa pracy personelu.  Spełni wymagania techniczne potrzebne dla właściwego działania stosowanego, specjalistycznego sprzętu. Zdecydowanie poprawi też wizerunek Centrum  pod względem estetycznym i etycznym ( traktowanie zwłok zmarłych) .
2.Obecnie świadczone usługi i leczenie chemioterapią w Klinice Pulmonologii i Chemioterapii prowadzone jest w  salach  wieloosobowych, pozbawione osobnego węzła sanitarnego. Utrudnione jest  leczenie chorych z powikłaniami po chemioterapii, dla których należy w trybie pilnym organizować izolację co blokuje dostęp chorym do łóżek szpitalnych i wydłuża kolejki. Krzyżują się szlaki komunikacyjne zwiększając możliwość zakażeń wewnątrzszpitalnych. Brak pokoju badań chorych,  sale wieloosobowe, brak węzłów sanitarnych pozbawia intymności i komfortu pobytu w oddziale tak pacjentom  jak i personelowi. Oddział znajduje się na ostatniej kondygnacji budynku.  Brak izolacji stropodachu i ścian zewnętrznych powoduje  nadmierne nagrzewnie się pomieszczeń w porze letniej, nieakceptowane przez chorych.  
Z chwilą przeniesienia oddziału do nowego pawilonu planuje się utworzenie sal dwuosobowych z węzłem sanitarnym, pokoju badań, otwartej dyżurki pielęgniarek z możliwością obserwacji całego oddziału. Nie będzie krzyżowania się szlaków komunikacyjnych co zminimalizuje ryzyko zakażeń wewnątrzszpitalnych. Sale dwu osobowe  umożliwią lepszą organizację rozdziału pacjentów ze względu na ciężkość schorzenia i płeć. Spowodują też stworzenie godziwych warunków hospitalizacji  ciężko chorych pacjentów.
3. Budynek zabytkowy „Pałac” – nie spełnia standardów realizowania świadczeń medycznych, decyzją PPIS obiekt dopuszczony jest czasowo do użytkowania. Przepisy Państwowego Konserwatora Zabytków nie dopuszczają do adaptacji pomieszczeń zabudowy pałacowej do realizowania w nim świadczeń medycznych. Warunki bytowe chorych na gruźlicę ( duża ilość pacjentów na salach, mała ilość sanitariatów, brak windy szpitalnej na I piętro, wąskie korytarze, nieszczelna i niesprawna zabytkowa stolarka okienna) nie mogą być podane remontowi  i unowocześnieniu ze względu na nienaruszalność układu ścian nośnych zabytkowego obiektu. Budynek wymaga remontu kapitalnego związanego z wymianą pokrycia dachowego,  nowej elewacji, wymiany wszystkich starych instalacji. Zasadnym jest budowa nowego pawilonu w celu przeniesienia Kliniki Gruźlicy i Chorób Płuc do warunków zapewniających należyty  standard  bazy lokalowej  i spełniających wymogi sanitarno-epidemiologiczne.  Sale dwuosobowe w nowym budynku oraz wydzielony segment dla leczenia chorych z gruźlicą stworzą należytą izolację chorych zakaźnie od pozostałych pacjentów z innymi schorzeniami pulmonologicznymi.W zakresie działalności Kliniki Gruźlicy i Chorób Płuc funkcjonować będzie  pracownia zaburzeń oddychania w czasie snu ze zwiększoną liczbą łóżek w stosunku do sytuacji obecnej. Stworzy to możliwość jednoczasowego badania ( hospitalizacji) osób o różnej płci i skróci kolejki oczekujących. Obecnie czas oczekiwania wynosi 6-8 miesięcy.
Lokalizacja Kliniki Pulmonologii i Chorób Alergicznych pozostaje na dotychczasowym miejscu.
4.Klinika Chirurgii Klatki Piersiowej obecnie znajdująca się w głównym budynku posiada wieloosobowe sale chorych bez węzłów sanitarnych obecnie wymaganych  na oddziałach zabiegowych.Brak rozdziału stref czystych od zakaźnych.  Zlikwiduje się krzyżowanie  transportu  materiałów czystych z zakaźnymi. Przeniesienie łóżek  Kliniki  do dobudowywanej części zwolni miejsce dla powiększenia Oddziału Intensywnej Terapii i połączy Intensywną Terapię z obecnie istniejącą salą pooperacyjną.
5.Oddział Intensywnej Terapii Układu Oddechowego posiadający obecnie 3 łóżka zostanie powiększony  do 8 łóżek zajmując miejsce  Kliniki Chirurgii Klatki Piersiowej. Istnieje wielka potrzeba  powiększenia Oddziału  ze względu na rosnącą liczbę zabiegów torakochirurgicznych, a także innych zabiegów inwazyjnych oraz wprowadzanie nowych procedur medycznych niosących ryzyko zaburzeń oddychania i krążenia np. odczulanie na jad owadów błonkoskrzydłych, diagnostyka alergologiczna, leczenie biologiczne, inwazyjne pobieranie materiału biologicznego konieczne jest zwiększenie liczby łóżek w oddziale intensywnej terapii. . Wymagać to będzie zwiększonej powierzchni lokalowej zgodnie z obecnymi wymogami sanitarno-epidemiologicznymi.
6.Podkarpackie Centrum Chorób Płuc w Rzeszowie posiada w swojej strukturze Pracownię fizjoterapii zarejestrowaną w rejestrze podmiotów wykonujących działalność leczniczą  .  Zaznaczyć należy, że pracownia rehabilitacji, dedykowana dla osób z chorobami układu oddechowego jest jedyną tego typu pracownią w województwie. Głównym zadaniem tej Pracowni jest udzielanie świadczeń zdrowotnych pacjentom leczonym w szpitalu. Świadczenia wykonywane są przy łóżku pacjenta oraz w pomieszczeniach Pracowni. W koncepcji rozbudowy szpitala założono rozbudowę Pracowni w kierunku ośrodka/oddziału dziennej rehabilitacji, w którym w pełni będą świadczone zabiegi z zakresu diagnostyki wydolności oddechowej chorych, przygotowania przedoperacyjnego, pooperacyjnego jak również turnusy dla pacjentów z chorobami przewlekłymi. W ramach projektu będą również realizowane  nowe metody rehabilitacji pulmonologicznej.  Rehabilitacja pulmonologiczna stosowana w PCChP to kompleksowe, wielospecjalistyczne działanie, które połączone z indywidualnym planem leczenia zmniejsza zaburzenia chorobowe, poprawia sprawność fizyczną, stan psychiczny, stan funkcjonalny i sytuację społeczną oraz jakość życia osoby
7.  W obecnej chwili w istniejącej infrastrukturze Szpital nie posiada wolnej powierzchni, którą można byłoby przeznaczyć na zaplecze dydaktyczne Wydziału Medycznego Uniwersytetu Rzeszowskiego. Szpital nasz jako jedyny o takim profilu i specjalizacji na Podkarpaciu podpisał już umowę na kształcenie studentów na naszych  Oddziałach Klinicznych. Przewidujemy zaplecze dydaktyczno – naukowe dla studentów i kadry w planowanej dobudowie.
Dobudowa nowego budynku i przebudowa już istniejącego  umożliwi zwiększenie liczby gabinetów lekarskich poradni specjalistycznych : alergologicznych, gruźlicy i chorób płuc co spowoduje przyjęcie większej liczby chorych dziennie i skróci kolejki oczekujących. Poprawi jednocześnie warunki pracy personelowi i komfort leczenia da pacjentów. Poprawi przez to warunki epidemiologiczno-sanitarne, co ma szczególne znaczenie w transmisji zakażeń wśród pacjentów także z obniżoną odpornością.Dobudowane skrzydło do budynku głównego będzie stanowiło jedolitą bryłę, którą obejmiemy termomodernizacją. W celu poprawy efektywności  energetycznej budynku.Dokonane zostaną zmiany wewnątrz budynku w celu spełnienia wymogów sanitarno-epidemiologicznych. Zasadne jest zamontowanie kolektorów słonecznych i kolektorów  fotowoltaicznych na potrzeby ciepłej wody użytkowej (efekt ekonomiczny i ekologiczny).
W przypadku montowania niezbędnych urządzeń medycznych wymagających zwiększonego poboru energii elektrycznej po dokonaniu bilansu zużywanej mocy może dojść do potrzeby wybudowania nowej podstacji. 
Ogólnie Centrum boryka się z brakiem powierzchni użytkowej przeznaczonej na działalność leczniczą
Zlokalizowanie w jednym budynku klinik i pracowni diagnostycznych wyeliminuje potrzebę  przewożenia chorych karetkami transportu sanitarnego co przyniesie korzyści finansowe, oszczędność czasu i zdecydowanie poprawi organizację pracy. Brak konieczności transportu materiału diagnostycznego do pracowni wyeliminuje ryzyko błędów przed laboratoryjnych i skróci czas oczekiwania na wyniki.</t>
    </r>
    <r>
      <rPr>
        <b/>
        <i/>
        <sz val="10"/>
        <rFont val="Calibri"/>
        <family val="2"/>
        <charset val="238"/>
        <scheme val="minor"/>
      </rPr>
      <t>Podkarpackie Centrum Chorób Płuc w Rzeszowie w obecnej chwili w swojej strukturze posiada:
Klinikę Chirurgii Klatki Piersiowej  - 28 łóżek
Klinikę Pulmonologii – Chemioterapii – 26 łóżek
Klinikę Pulmonologii i Chorób Alergicznych Układu Oddechowego – 30 łóżek
Klinikę Gruźlicy i Chorób Płuc ( budynek PAŁAC) – 68 łóżek
Oddział Anestezjologii i Intensywnej Terapii – 4 łóżka.
Po zrealizowaniu projektu pod nazwą „Profilaktyka, diagnostyka i kompleksowe leczenie chorób układu oddechowego z chirurgicznym i chemicznym leczeniem nowotworów klatki piersiowej na oddziałach klinicznych oraz rehabilitacją”  ilości łóżek zostaną zachowane z wyjątkiem Oddziału AiIT, który zostanie zwiększony o 5 łóżek i będzie liczył 9 łóżek. 
Nasz Oddział AiIT został zapisany w mapach potrzeb a obecnie istnieje wielka potrzeba powiększenia Oddziału ze względu na rosnącą liczbę zabiegów torakochirurgicznych, a także innych zabiegów inwazyjnych oraz wprowadzenia procedur medycznych niosących ryzyko zaburzeń oddychania i krążenia co również zostało odnotowane w mapach potrzeb dla naszego regionu i szpitala.</t>
    </r>
    <r>
      <rPr>
        <i/>
        <sz val="10"/>
        <rFont val="Calibri"/>
        <family val="2"/>
        <charset val="238"/>
        <scheme val="minor"/>
      </rPr>
      <t xml:space="preserve">
</t>
    </r>
  </si>
  <si>
    <t>2017 kw III</t>
  </si>
  <si>
    <t>wskażnik produktu</t>
  </si>
  <si>
    <t xml:space="preserve"> specyficzny dla projektu</t>
  </si>
  <si>
    <t>wskaźnik rezultatu</t>
  </si>
  <si>
    <t>wskażk produktu</t>
  </si>
  <si>
    <t xml:space="preserve">Przedsięwzięcie obejmie swym oddziaływaniem całe województwo podkarpackie oraz pacjentów z województw ościennych. Analiza map potrzeb nakreśla na terenie województwa podkarpackiego tylko 7 oddziałów obejmujących swym działaniem pacjentów z chorobami gruźlicy i chorób płuc(wg. kodu resorowego 4270). W naszej jednostce mapy zauważają, że aż 89% jest odsetek hospitalizacji z grupy zakwalifikowanej jako przedłużone, co obrazować może w jakim sanie docierają do nas pacjenci albo z jak odległych miejscowości, w których nie ma dostępu do odpowiedniej diagnostyki. Zauważyć należy, że nie tylko pacjenci hospitalizowani są objęci naszą opieką ale całe rodziny  zostają objęte diagnostyką i monitoringiem w celu wykluczenia rozpowszechnia się gruźlicy. W województwie podkarpackim w latach 1999-2010 zarejestrowano bardzo duży wzrost zachorowań na nowotwory złośliwe. Ogólny wzrost ten wyniósł 30,6% w przypadku mężczyzn oraz 40,3% w przypadku kobiet w stosunku do liczby zarejestrowanych zachorowań na nowotwory złośliwe zawartych w Podkarpackim Rejestrze Nowotworów. W analizie map potrzeb  została przeanalizowana nasza Klinika Chirurgii Klatki Piersiowej gdzie leczono 912 pacjentów przy 1017 hospitalizacjach. Zarówno statystyki jak mapy potrzeb informują,że najczęstrzą przyczyną hospitalizacji były nowotwory.    W starzejącym się społeczeństwie Europy i Polsce a także podkarpaciu coraz częściej odnotowujemy choroby śródmiąższowe, astmę i przewlekła obturacyjna choroba płuc POChP (wg kodu resortowego 4272). Odzwierciedleniem zapotrzebowania na leczenie naszego społeczeństwa w Klinice Chirurgii Klatki Piersiowej jest tabela 321 Podstawowe informacje o oddziale (2014) , która wskazuje 2,14 liczbę hospitalizacji (w tysiącach). Liczba ta jest dwukrotnie większa niż w innych jednostkach analizowanych przez mapy potrzeb. Zwrócić uwagę należy na tabelę 326 Nagłe tryby przyjęć wg oddziałów (2014) jak duży odsetek pacjentów potrzebuje natychmiastowej pomocy medycznej. Ważnym uwarunkowaniem jest także położenie naszego województwa w bezpośrednim kontakcie z Ukrainą. Ważnym aspektem jest postać gruźlicy która występuje na terenie Ukrainy to gruźlica wilolekooporna, trudna do leczenia i mogąca się rozszerzyć na nasze społeczeństwo. Obecna infrastruktura Kliniki obliguje nas do przeniesienia Oddziału do nowowybudowanego budynku celem poprawy pobytu dla pacjenta.  Mapy potrzeb wskazują także na zwiększone zaporzebowanie świadczeń zdrowotnych zakwalifikowanych (wg.kodu resortowego 4272) są to choroby układu oddechowego. Przewlekła obturacja choroba POCHP i choroby dolnych dróg oddechowych są druga codo częstości choroba społeczną dotyczącą schorzeń pulmonoogicznych po raku płuc.  Odnotowujemy zwiększoną zachorwalność na astmę oskrzelową w związku z zmianami środowiskowymi i zmianami stylu życia. Nasza pulmonologia obejmuje świadczenie usług medycznych i leczenie chemioterapią w Klinice Pumonologii -Chemiotrapii. Istnieje wielka potrzeba powiększenia Oddziału Anestezjologi i Intensywnej Terapi ze względu na rosnącą liczbę zabiegów torakochirurgicznych, a także innych zabiegów inwazyjnyc oraz wprowadzenia nowych procedur medycznych niosących ryzyko zabużeń oddychania i krążenia co również zostało odnotowane w mapach potrzeb dla naszego regionu i szpitala. Projekt rozbudowy Podkarpackiego Centrum Chorób Płuc w Rzeszowie jest zgodny z mapami potrzeb zdrowotnych.
Wzrastająca liczba chorych na nowotwory układu oddechowego wskazuję na potrzebę zwiększonej aktywności medycznej w zakresie profilaktyki, wczesnego wykrywania, szybkiej diagnostyki, leczenia chirurgicznego i onkologicznego oraz rehabilitacji pooperacyjnej.
W większości przypadków u chorych na nowotwory układu oddechowego występuje przewlekła obturacyjna choroba płuc ( POCHP ), spowodowana głównie paleniem tytoniu i prowadząca końcowo do niewydolności oddechowej wielonarządowej. Stanowi ona obecnie czwartą przyczynę zgonów  w Polsce, prognozuje się, że w ciągu najbliższych kilku lat przesunie się na trzecią pozycję.
 Niezbędny do szybkiego rozpoznania nowotworów i innych chorób układu oddechowego jest nowoczesny, sprawnie działający zakład patomorfologii.
Sumując, rozbudowa PCCHP ma na celu adekwatne przystosowanie się do wzrastającej liczby pacjentów z chorobami nowotworowymi układu oddechowego oraz przewlekłą obturacyjną chorobą płuc, usprawnienie diagnostyki, leczenia, rehabilitacji chorych po operacjach i z niewydolnością oddechową.
Efektem powyższych działań ma być poprawa zdrowotności społeczeństwa Podkarpacia oraz przyszłościowo zmniejszenie wydatków finansowych związanych z opóźnieniem diagnostyki, wdrożeniem właściwego leczenia zaawansowania chorób nowotworowych, rozwoju powikłań wielonarządowych u pacjentów z niewydolnością oddechową, a także absencją w pracy i życiu społecznym.     
</t>
  </si>
  <si>
    <t xml:space="preserve">                                                                                                                                                                                                                                                                                                                                                                                                                                                                                                                                                                                                                                                                                                                                           Blok Operacyjny w  tutejszym Szpitalu  nie był poddany gruntownej modernizacji od momentu oddania Szpitala do użytku, tj. od 1989r.  Jest to miejsce  gdzie wykonywane są najtrudniejsze i najbardziej ryzykowne procedury medyczne dlatego też,   ciągły rozwój tego miejsca  wydaje się być niezbędny do prawidłowego rozwoju placówek Ochrony Zdrowia.  Konieczność realizacji inwestycji wynika między innymi  ze złego stanu technicznego pomieszczeń, które nie spełniają w istotnych aspektach przepisów prawa i obowiązujących standardów. Pomieszczenia wymagają generalnego remontu i dostosowania do  wymagań, jakim powinny odpowiadać pomieszczenia i urządzenia podmiotu wykonującego działalność leczniczą (Dz.U.2012Nr739).  Obecna sytuacja lokalowa w obszarze bloku operacyjnego   ze względu na metraż i przestarzałą technologie konstrukcyjną   nie pozwala na wprowadzanie nowoczesnej obecnie stosowanej w krajach unii  europejskich aparatury co skutkuję trudnościami w rozwoju i wprowadzaniu nowych technologii w zakresie leczenia operacyjnego. Dodatkowo ograniczenie powierzchni w obrębie bloku operacyjnego nie pozwala na stworzenie bezpośredniego zaplecza materiałowo- sprzętowego   z salami operacyjnymi  co skutkuje utrudnieniem  szybkiego dostępu do pomieszczeń magazynowych i ewentualnym zagrożeniem  naruszenia  obowiązujących przepisów  sanitarnych.Istniejące uwarunkowania architektoniczne nie zapewniają prawidłowych rozwiązań komunikacyjnych zarówna dla ruchu pacjentów jak i przemieszczania się personelu. Brak działań modernizacyjnych związanych z zapewnieniem rozwoju, postępu w leczeniu zabiegowym pacjenta skutkować będzie obniżeniem jakości i dostępności świadczonych usług  medycznych w odniesieniu do poziomu krajów europejskich a także niemożnością wprowadzenia najnowszych technologii umożliwiających kompleksowe leczenie.Realizacja Projektu  przyczyni się do realizacji celu działania 9.1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 RPO WP 2014-2020 . Brak realizacji Projektu w tym obszarze skutkować będzie ograniczeniem jego funkcjonowania oraz ograniczeniem bezpieczeństwa zdrwowtnego pacjentów. Groźba  zamknięcia Szpitala jest realne w przypadku nie podjęcia działań w kierunku wypełnienia wymogów określonych w Rozporządzeniu Ministra Zdrowia z dnia 26 czerwca 2012 w sprawie szczegółowych wymagań jakimi powinny odpowiadać pomieszczenia i urządzenia podmiotu wykonujacego działalność leczniczą.</t>
  </si>
  <si>
    <t>Cele projektu zostały zdefiniowane w oparciu o Priorytety dla Regionalnej Polityki Zdrowotnej w województwie podkarpackim w zakresie inwestycji w infrastrukturę ochrony zdrowia tj. Konieczność inwestycji odtowrzeniowych w infrastrukturę służby zdrowia w celu równomiernego bezpieczeństwa zdrowotnego mieszkańców  (w tym dostosowanie do wymogów technicznych i sanitarnych) .   Zaplanowane  działania    w zakresie poprawy stanu technicznego bloków operacyjnych jak również inwestycje w poprawę dostępu do nowowczesnego sprzętu medycznego  poprzez  wymianę zużytego i  zakup nowego o wyższej technologii  są zgodne z treścią rozwinietego priorytetu tj.   Zapewnienie  bezpieczeństwa zdrowotnego mieszkańców oraz poprawy  dostępu do nowoczesnego sprzętu medycznego  majacego na celu zapewnienie gwarancji bezpieczeństwa zdrowotnego pacjentów.     Realizacje  tych działań   przyczynią się do poprawy funkcjonowania Szpitala, wzrostu dostępności, jakości udzielanych świadczeń medycznych, satysfakcji pacjentów, będą także miały pozytywny wpływ na rozwój infrastruktury sprzętowej i lokalowej związanej z diagnozowaniem i leczeniem chorób stanowiących w województwie istotny problem zdrowotny (choroby układu krążenia, nowotwory, choroby układu trawiennego, oddechowego). Realizacja projektu  w znaczący sposób wpłynie na  jakość i skuteczność udzielonych świadczeń medycznych .  Zgodnie z mapami potrzeb zdrowotnych w zakresie szpitalnictwa  dla województwa podkarpackiego w strukturach większości szpitali w naszym województwie funkcjonuje 5-6 oddziałów zabiegowych których kluczowym jest funkcjonowanie bloku operacyjnego.  Szpital zajmuję pozycję lidera na rynku wysokospecjalistycznych świadczeń medycznych , wykonuje działalność leczniczą w sposób kompleksowy, zabezpiecza populacje województwa w zakresie ratownictwa medycznego.  Rocznie wykonuje ponad 13  tysięcy zabiegów operacyjnych w  tym na bloku operacyjnym ogólnym ponad 8 tyś.  Przedmiotowa inwestycja jest bardzo istotna z punktu widzenia jakości systemu ochrony zdrowia i poziomu zdrowia społeczeństwa a jego realizacja wynika z mapy potrzeb zdrowotnych w zakresie szpitalnictwa oraz ratownictwa medycznego. Brak inwestycji w tym obszarze przyczyni sie do ograniczenia funkcjonowania szpitala a co za tym idzie ograniczenia bezpieczeństwa zdrowotnego pacjentów.</t>
  </si>
  <si>
    <t>IV kwartał 2018</t>
  </si>
  <si>
    <t>Wdrażanie regionalnych programów zdrowotnych/Program profilaktyczny nowotworów płuc.</t>
  </si>
  <si>
    <t xml:space="preserve"> Programy  wczesnego  wykrywania wad rozwojowych i rehabilitacji dzieci z niepełnosprawnościami i zagrożonych niepełnosprawnością.</t>
  </si>
  <si>
    <t>Wdrożenie  działań zapewniających  dostęp  do  usług  zdrowotnych  oraz podnoszenie umiejętności kobiet będących w ciąży, jak również młodych matek  (w tym  matek  samotnych)  i rodziców, zagrożonych ubóstwem lub wykluczeniem  społecznym,  w zakresie   radzenia   sobie   z opieką  nad małym  dzieckiem (np.  rozszerzenie  zakresu  działania  szkół  rodzenia i skupienie  się  również  na  kwestiach  związanych  z opieką  nad  małym dzieckiem,  kampanie  informacyjne  połączone  z warsztatami,   grupy wsparcia, grupy samopomocowe).</t>
  </si>
  <si>
    <t>Rzeszów, 30.11.2016 r.</t>
  </si>
  <si>
    <t>1. Zakaz budowy nowej infrastruktury</t>
  </si>
  <si>
    <t>4. Udzielanie świadczeń opieki zdrowotnej finansowanych ze środków publicznych w zakresie objętym wsparciem</t>
  </si>
  <si>
    <t>6. Wyłączenie z dofinansowania podmiotów leczniczych kwalifikujących się do wsparcia w ramach POIiS</t>
  </si>
  <si>
    <t xml:space="preserve">Czy uzasadnienie Wnioskodawcy zawarte we wniosku o dofinansowanie oraz w przedłożonej przez Wnioskodawcę pozytywnej Opinii Celowości Inwestycji wydanej przez Wojewodę wykazuje zgodność zakresu projektu z właściwą mapą potrzeb zdrowotnych? 
</t>
  </si>
  <si>
    <t>1.1/2017</t>
  </si>
  <si>
    <t>razem</t>
  </si>
  <si>
    <r>
      <t xml:space="preserve">Cel zgodnie z </t>
    </r>
    <r>
      <rPr>
        <i/>
        <sz val="12"/>
        <rFont val="Calibri"/>
        <family val="2"/>
        <charset val="238"/>
        <scheme val="minor"/>
      </rPr>
      <t>Policy Paper</t>
    </r>
  </si>
  <si>
    <r>
      <t xml:space="preserve">Nowotwory stanowią jeden z najpoważniejszych, co do skali i złożoności, problemów z punktu widzenia zdrowia publicznego w Polsce i w Unii Europejskiej. Liczba zachorowań na nowotwory złośliwe w Polsce w ciągu ostatnich trzech dekad wzrosła ponad dwukrotnie, osiągając w 2013 roku ponad 156,4 tyś. zachorowań, z czego 78,2 tyś. u mężczyzn i 78,2 tyś u kobiet. Nowotwory złośliwe stanowią także narastający problem ekonomiczny polskiego społeczeństwa. Skalę problemu obrazują dane statystyczne z 2013 r. , zgodnie z którymi w województwie podkarpackim zarejestrowano 8145 nowych przypadków zachorowań na nowotwory złośliwe ogółem, w tym 4386 u mężczyzn i 3759 u kobiet. W stosunku do 2003 roku zachorowania ogółem wzrosły o 14,4% (16,0% u kobiet i 13,1% u mężczyzn). Odnotowano 4126 zgonów z powodu nowotworów złośliwych, w tym 2397 u mężczyzn i 1729 u kobiet. Nowotwory tkanki  limfatycznej i krwiotwórczej stanowią  u mężczyzn około 5% zachorowań, u kobiet 4,4% zachorowań. Liczba zachorowań na nowotwory tkanki limfatycznej i krwiotwórczej  wynosiła w Polsce w  2010 roku prawie 6500, z czego około 3400 u mężczyzn i ponad 3000 u kobiet. W ciągu ostatnich trzech dekad liczba zachorowań wzrosła ponad 2-krotnie. Liczba zachorowań na nowotwory tkanki limfatycznej i krwiotwórczej wykazuje wzrost zachorowań z wiekiem, przy czym u dzieci i młodych dorosłych liczba zachorowań utrzymuje się rocznie na poziomie około 50-100 u obu płci. Najwięcej zachorowań notuje się między 50 a 79 rokiem życia (około 60%). Na nowotwory złośliwe tkanki limfatycznej, krwiotwórczej i tkanek pokrewnych (białaczka, chłoniaki)  w województwie podkarpackim zarejestrowano 620 osób ,  w tym 339 u mężczyzn (wskaźnik na 100 tys. 32,5) i 281 u kobiet (wskaźnik na 100 tys. wynosi 25,9). Z uwagi na znacznie wyższe wskaźniki zachorowalności dla reszty kraju, z dużym prawdopodobieństwem dane te nie obrazują w pełni problemu. W 2013 roku odnotowano 170 zgonów na ww. nowotwory w naszym województwie. Dane na podstawie Biuletynu „Nowotwory złośliwe w województwie podkarpackim” za rok 2013, autorzy: M. Grądalska – Lampart, A. Radziszewska, J. Gawełko, A. Patro, K. Kozioł. Wskaźnik obłozenia łózek w Klinice Hematoligii wynosił w 2015 roku 91%, a rzeczywisty czas oczekiwania na przyjęcie do Kliniki26 dni. Inwestycja bardzo znacząco skróci czas oczekiwania na udzielenie świadczenia w zakresie hematologii.  Lepsze i szybsze  rozpoznawanie  i zaangażowanie w uzyskanie optymalnych wyników leczenia, skutkuje wydłużeniem życia pacjenta, spadkiem wskaźnika umieralności, powodując jednocześnie wzrost zapotrzebowania na świadczenia (rocznie nawet 20%). Średni rzeczywisty czas oczekiwania w grudniu 2015 roku wynosił około 34 dni. Według Map Potrzeb Zdrowotnych województwo podkarpackie zajmuje dopiero 12 pozycję w liczbie łóżek hematologicznych na 100 tys. mieszkańców. Klinika Hematologii KSW nr 1 im. F. Chopina z uwagi na znaczne ograniczenia lokalowe i łóżkowe wymaga pilnej rozbudowy i zwiększenia liczby łóżek w celu zabezpieczenia zapotrzebowania w tym zakresie. Niezbędne jest zatem podniesienie standardu bazy łóżkowej i sprzętowej. Odpowiednie wyposażenie w sprzęt i aparaturę oraz podniesienie standardu łóżkowego pozwolą na stworzenie ośrodka opieki regionalnej oraz pełnienie  funkcji przypadającej ośrodkom klinicznym, a także przyczyni się do poprawy dostępności do deficytowych w tym zakresie usług w województwie. Planowane jest poszerzenie świadczonych usług o transplantację krwiotwórczych komórek macierzystych, które są jedną z możliwości zwiększenia skuteczności leczenia. Przeszczepienie krwiotwórczych komórek macierzystych umożliwia wyleczenie lub zwiększa szansę pacjentów  w przypadku wielu chorób nowotworowych oraz jest stosowane przy pierwotnej lub wtórnej niewydolności szpiku. Obecnie standardem leczenia wielu chorób krwi, szpiku kostnego i tkanki limfatycznej jest stosowanie tzw. wysokodawkowanej chemioterapii, opartej  o zasadę stosowania maksymalnej tolerowanej przez chorego dawki. Integralną częścią tego modelu leczenia jest podanie po wysokodawkowej chemioterapii własnych macierzystych komórek krwiotwórczych , które pozwolą na bezpieczne odbudowanie tkanki krwiotwórczej. Ta stosowana procedura określana jest mianem autologicznego przeszczepiania komórek hematopoetycznych. W kolejnym etapie pożądane byłoby także przygotowanie ośrodka do wykonywania procedury przeszczepiania macierzystych komórek krwiotwórczych od innej osoby czyli tzw. przeszczepów allogenicznych. W chwili obecnej w województwie podkarpackim nie ma ośrodka wykonującego jakąkolwiek procedurę przeszczepiania macierzystych komórek krwiotwórczych. Inwestycja przyczyni się do zaspokojenia potrzeb pacjentów nierealizowanych dotychczas w województwie podkarpackim, co przyczyni się do poprawy skuteczności leczenia, jakości opieki a także ograniczy odpływ pacjentów do innych ośrodków poza województwem.  W oparcie o informacje  pochodzące z regionów o podobnej liczbie ludności (dane ze Szpitala Uniwersyteckiego Karolinska Huddinge w Sztokholmie), przewidywane zapotrzebowanie na tego typu procedury wynosi rocznie 100 zabiegów wysokodawkowej chemioterapii wspomaganej autologicznym przeszczepem macierzystych komórek krwiotwórczych oraz 100 zabiegów allogenicznego przeszczepiania macierzystych komórek krwiotwórczych (około 70% dorośli, 30% dzieci). Należy podkreślić iż w Klinice Hematologii pracuje wykwalifikowany personel medyczny, który jest odpowiednio przygotowany do podjęcia planowanych działań. Ponadto kluczowym problemem jest to, że ośrodki hematologiczne leczące nowotwory krwi wymagają specjalnych warunków budowlanych – chorzy w trakcie leczenia przechodzą przez długotrwałe okresy osłabienia odporności, w czasie których powinni przebywać w odpowiednich pomieszczeniach. Brak tych warunków naraża pacjentów na różnego rodzaju powikłania i jest związany z dużym zużyciem bardzo drogich antybiotyków. 
Częstym powikłaniem w leczeniu chorób nowotworowych jest uszkodzenie nerek co wymaga hospitalizacji w oddziale nefrologicznym a nawet dializoterapii. Agresywna chemioterapia i radioterapia prowadzi do uszkodzenia nerek, w mechanizmie uszkodzenia jatrogennego lub w mechanizmie zespołu rozpadu guza. W naszym województwie rocznie ok. 300 osób rozpoczyna leczenie nerkozastępcze, z czego proporcjonalnie 30-40 przypada na naszą stację dializ. Obecna infrastruktura szpitala pozwala na przyjęcie tylko kilku nowych chorych, pozostali są odsyłani do innych stacji dializ. Pacjenci dializowani 20 krotnie częściej chorują na choroby nowotworowe, z drugiej strony nasz Szpital posiada w swoich strukturach Podkarpackie Centrum Onkologii,  co powoduje napływ tego typu chorych. W KSW nr 1 im F. Chopina, aktualnie w programie przewlekłych hemodializ jest 117 a w 2015 r. wykonaliśmy17 052 hemodializy. Trzba zwrócić uwagę, że u 117 chorych pozostających pod naszą opieką u 22 rozpoznano chorobę nowotworową. Starzenie się społeczeństwa, powszechne leczenie immunosupresyjne, a także dostępność diagnostyczna będzie skutkowało w najbliższym czasie wzrostem chorych wymagających leczenia nerkozastępczego. Odpowiednie wyposażenie w niezawodna aparaturę (obecne aparaty do dializ wykorzystane w sposób maksymalny) oraz podniesienie standardu łóżkowego pozwolą na stworzenie ośrodka opieki regionalnej. W ramach Kliniki Nefrologii planuje się również utworzenie, we współpracy z onkologią, ośrodka zajmującego się tworzeniem dostępu do dużych naczyń – przetoki i porty naczyniowe, cewniki długoterminowe– obecnie brak wyspecjalizowanej w tym zakresie jednostki. Nowotworzone Ośrodki dializ bardzo często nie posiadają zaplecza łóżkowego, a duża część pacjentów wymaga jednocześnie hospitalizacji. KSW nr 1 im. F. Chopina dysponuje obecnie 18 łóżkami  nefrologicznymi i 20 stanowiskami dializacyjnymi. W 2015 roku hospitalizowanych było 896 pacjentów, wykonano 
17 052 dializ. Średni czas pobytu w oddziale wynosi 5,2 . Wieloprofilowość  Szpitala,   determinuje konieczność zapewnienia leczenia nerkozastępczego pacjentów leczonych onkologicznie oraz w innych Klinikach. 
Należy podkreślić, że struktura  KSW nr 1 im. F. Chopina przez wiele lat ewaluowała aby w obecnym kształcie zapewnić jak najlepszą kompleksową i skoordynowaną opiekę, diagnostykę i leczenie chorób nowotworowych, co w znacznym stopniu przyczynia się do skrócenia procesu leczenia pacjenta. KSW nr 1 im. F. Chopina  zawiera w swojej strukturze  pracownie diagnostyczne zajmujące się pełną diagnostyką chorób nowotworowych, Kliniki  (z blokami operacyjnymi), wykonujące kompleksowe zabiegi operacyjne schorzeń onkologicznych, a także pełne leczenie onkologiczne (chemioterapia i radioterapia) w Klinikach dziennego pobytu i stacjonarnych. Zapewniamy również  opiekę psychologiczną (psychoonkologiczną) i psychiatryczną, zarówno w oddziale dziennym , jak i oddziale stacjonarnym, a także opiekę ambulatoryjną i środowiskowe leczenie psychiatryczne. Ponadto pozostałe Kliniki Szpitala zabezpieczają  ewentualne leczenie powikłań, a w Przyszpitalnych Poradniach istnieje możliwość kontynuacji leczenia. W ostatnich latach szereg działań podejmowanych przez Dyrekcję Szpitala skierowanych było na zapewnienie jak najszerszego i kompleksowego leczenia onkologicznego. W chwili obecnej rozbudowa Kliniki Hematologii i Kliniki Nefrologii jest niezbędnym działaniem zmierzającym do osiągnięcia wyżej wymienionego celu. Należy podkreślić, że posiadamy wykwalifikowaną i doświadczoną kadrę lekarską i pielęgniarską zarówno w Klinice Hematologii jak i Nefrologii, a realizacja projektu poprawi ergonomię warunków pracy . Obecnie w województwie podkarpackim na Uniwersytecie Rzeszowskim działa Wydział Medyczny kształcący studentów w oparciu o instytuty min.: Pielęgniarstwa i Nauk o Zdrowiu, Położnictwa i Ratownictwa Medycznego oraz Fizjoterapii oraz kierunek lekarski. Dzięki współpracy z Uniwersytetem Rzeszowskim, KSW nr 1 im. F. Chopina posiadając w swojej strukturze oddziały kliniczne stworzy możliwość podnoszenia kwalifikacji lekarzy oraz umożliwi w przyszłości pozyskanie wykwalifikowanej kadry medycznej i naukowej.
Realizacja projektu jest ściśle powiązana z projektem „Przebudowa i modernizacja Bloków Operacyjnych KSW im. F. Chopina” . Warunkiem realizacji ww. projektu jest rozbudowa Kliniki Hematologii, Kliniki Nefrologii i Stacji Dializ i przeniesienie jej do budynku D. Zwolniona powierzchnia po oddziale hematologii pozwoli na przeorganizowanie oddziału gastroenterologii oraz rozdzielenie bloków operacyjnych chirurgii ogólnej i onkologicznej oraz otolaryngologii, a co za tym idzie ich remontu i pełnej modernizacji z dostosowaniem ich do obowiązujących przepisów. Inwestycja ta została również zgłoszona jako propozycja projektu o charakterze strategicznym w ramach RPO WP 2014-2020. 
KSW im. F. Chopina zrealizował do tej pory 1 projekt pn. „Rozbudowa i Modernizacja Podkarpackiego Centrum Onkologii wraz z zakupem wyposażenia” z udziałem Funduszy Unijnych w ramach RPO WP 2007-2013.. Projekt realizowany był w latach 2008-2011 na łączna kwotę 7 495  tys. zł, w tym 3 544 tys. zł z RPO WP.
KSW im. F. Chopina od 2008 r. posiada certyfikat ISO 9001:2008, a w bieżącym roku rozpoczęto procedurę uzyskania akredytacji. 
Zakres rzeczowy projektu obejmuje rozbudowę istniejącego budynku „D” (budynek ze względu na stan techniczny wyłączony w większości z użytkowania). Planuje się, że budynek będzie obiektem częściowo podpiwniczonym, będzie posiadać pięć kondygnacji nadziemnych, wyposażony będzie w 3 windy towarowo-osobowe, posiadający stację transformatorową z siecią zasilającą średniego napięcia, agregat prądotwórczy- awaryjne zasilanie, wymiennikownię z siecią zasilającą ze źródła ciepła MPEC Rzeszów. Wysokość budynku 22,70 m , powierzchnia zabudowy 1 532,5 m2 pow. wew. netto 7 267,9 m2, kubatura brutto 34 931,7 m3.  </t>
    </r>
    <r>
      <rPr>
        <i/>
        <sz val="12"/>
        <color rgb="FFFF0000"/>
        <rFont val="Calibri"/>
        <family val="2"/>
        <charset val="238"/>
        <scheme val="minor"/>
      </rPr>
      <t>Liczba łózek na hematologii przed projektem 24 po projekcie 28, liczba łóżek na nefrologii przed projektem 18 po projekcie 26.</t>
    </r>
    <r>
      <rPr>
        <i/>
        <sz val="12"/>
        <rFont val="Calibri"/>
        <family val="2"/>
        <charset val="238"/>
        <scheme val="minor"/>
      </rPr>
      <t xml:space="preserve">
</t>
    </r>
  </si>
  <si>
    <r>
      <t>Przedmiotowy Projekt jest w pełni zgodny z celami dokumentów strategicznych województwa ważnych dla rozwoju społeczno-gospodarczego regionu. Zbiór przedsięwzięć o priorytetowym znaczeniu wpisuje się w założenia dla realizacji celów RPO WP na lata 2014-2020. Przede wszystkim,  projekt dotyczy jednego z kluczowych obszarów wymienionych w RPO WP 2014- 2020 i jest zgodny z celem osi priorytetowej VI spójność przestrzenna i społeczna i priorytetem inwestycyjnym 9.1 Inwestowanie w infrastrukturę zdrowotną i społeczną, która przyczyni się do rozwoju krajowego, regionalnego i lokalnego, zmniejszy nierówności w zakresie stanu zdrowia. Elementem wpływającym na wzrost rozwoju województwa oraz jakości życia mieszkańców jest dostosowana do potrzeb, odpowiednio przystosowana i wyposażona infrastruktura publiczna.</t>
    </r>
    <r>
      <rPr>
        <b/>
        <i/>
        <sz val="10"/>
        <rFont val="Calibri"/>
        <family val="2"/>
        <charset val="238"/>
      </rPr>
      <t>- Rozbudowa Centrum Onkologii o Ośrodek Radioterapii wraz z zakupem dwóch akceleratorów do radioterapii.</t>
    </r>
    <r>
      <rPr>
        <i/>
        <sz val="10"/>
        <rFont val="Calibri"/>
        <family val="2"/>
        <charset val="238"/>
      </rPr>
      <t>W województwie podkarpackim działały w 2012 roku dwa ośrodki sprawozdające świadczenia z zakresu teleterapii. Przyjęły one podobną liczbę pacjentów. Mieszkańcy z powiatów południowej części województwa podkarpackiego decydowali się w przeważającej większości na leczenie w Brzozowie. Mieszkańcy powiatów centralnych i północnych częściej korzystali ze świadczeń z zakresu teleterapii w Rzeszowie. Pacjenci z zachodniej i wschodniej części województwa korzystali z obydwu ośrodków w porównywalnej liczbie. Znaczna część mieszkańców powiatów położonych przy zachodniej granicy województwa podkarpackiego leczyła się w położonym w województwie małopolskim Tarnowie, a część pacjentów z powiatów północnych korzystała z naświetlań w Lublinie.</t>
    </r>
    <r>
      <rPr>
        <b/>
        <i/>
        <sz val="10"/>
        <rFont val="Calibri"/>
        <family val="2"/>
        <charset val="238"/>
      </rPr>
      <t>- Adaptacja pomieszczeń w celu uruchomienia sal operacyjnych, polegająca na przebudowie i nadbudowie pomieszczeń pawilonu D,D1,D2 pod potrzeby Centrum Onkologicznego.</t>
    </r>
    <r>
      <rPr>
        <i/>
        <sz val="10"/>
        <rFont val="Calibri"/>
        <family val="2"/>
        <charset val="238"/>
      </rPr>
      <t>Wykorzystanie sal zabiegowych w Szpitalu w Tarnobrzegu wygląda następująco: 2014 rok - 4910 zabiegów operacyjnych, liczba operacji na stół - 1227,5). 2015 rok - 5016 zabiegów operacyjnych, liczba operacji na stół – 1254). Obecnie w Szpitalu funkcjonują 4 sale operacyjne, wykorzystywane przez oddziały zabiegowe: Oddział Chirurgii Ogólnej i Onkologicznej, Oddział Chirurgii Dziecięcej, Oddział Ortopedii, Oddział Ginekologii, Oddział Otolaryngologiczny z Pododdziałem Chirurgii Szczękowo-Twarzowej i Oddział Okulistyczny. Z analizy wykorzystania stołów operacyjnych z lat 2013-2015 wynika tendencja wzrastająca przeprowadzanych zabiegów i  efektywności wykorzystania stołów. Jednakże, w związku z Rozbudową Centrum Onkologii o Ośrodek Radioterapii oraz z stale rosnącą liczbą zabiegów operacyjnych z zakresu chirurgii onkologicznej,rozszerzenia zabiegów z zakresu ginekologii onkologicznej, laryngologii onkologicznej i  w perspektywie urologii onkologicznej. istnieje pilna potrzeba utworzenia kolejnych 2 nowoczesnych sal operacyjnych.</t>
    </r>
    <r>
      <rPr>
        <b/>
        <i/>
        <sz val="10"/>
        <rFont val="Calibri"/>
        <family val="2"/>
        <charset val="238"/>
      </rPr>
      <t>- Poprawa dostępności usług medycznych Centrum Onkologicznego poprzez zakup aparatu RTG typu telekomando i wymianę tomografu komputerowego wraz z dostosowaniem pomieszczeń.</t>
    </r>
    <r>
      <rPr>
        <i/>
        <sz val="10"/>
        <rFont val="Calibri"/>
        <family val="2"/>
        <charset val="238"/>
      </rPr>
      <t>Potrzeba doposażenia szpitala w cyfrowy aparat rtg typu telekomando, wynika z konieczności posiadania cyfrowego aparatu rtg., łączącego funkcję fluoroskopii z możliwością wykonywania badań z zakresu radiologii klasycznej. Umożliwia to dostępność do  szerokiego zakresu procedur radiologicznych, w tym z zakresu radiologii zabiegowej. Wymiana tomografu komputerowego jest uzasadniona koniecznością posiadania tomografu wyposażonego w dodatkowe opcje sprzętowe i programowe umożliwiające planowanie rozkładu dawki w radioterapii. Posiadany od 10 lat tomograf komputerowy ze względu na stopień zużycia i wyposażenie nie pozwala na zastosowanie go do celów radioterapeutycznych.</t>
    </r>
  </si>
  <si>
    <r>
      <t>Projekt jest zgodny z obowiązującą  mapą potrzeb zdrowotnych w zakresie onkologii dla województwa podkarpackiego.  Zapisy zamieszczone w dokumencie wprost wskazują na potrzebę wyposażenia w 2 akceleratory miasta Tarnobrzeg co pozwoli na minimalizację średniej drogi pacjenta oraz umożliwi skorzystanie z teleterapii. Przedmiotowy Projekt jest w pełni zgodny z celami dokumentów strategicznych województwa ważnych dla rozwoju społeczno-gospodarczego regionu. Zbiór przedsięwzięć o priorytetowym znaczeniu wpisuje się w założenia dla realizacji celów RPO WP na lata 2014-2020. Przede wszystkim,  projekt dotyczy jednego z kluczowych obszarów wymienionych w RPO WP 2014- 2020 i jest zgodny z celem osi priorytetowej VI spójność przestrzenna i społeczna i priorytetem inwestycyjnym 9.1 Inwestowanie w infrastrukturę zdrowotną i społeczną, która przyczyni się do rozwoju krajowego, regionalnego i lokalnego, zmniejszy nierówności w zakresie stanu zdrowia. Elementem wpływającym na wzrost rozwoju województwa oraz jakości życia mieszkańców jest dostosowana do potrzeb, odpowiednio przystosowana i wyposażona infrastruktura publiczna. 
- Rozbudowa Centrum Onkologii o Ośrodek Radioterapii wraz z zakupem dwóch akceleratorów do radioterapii.
W województwie podkarpackim działały w 2012 roku dwa ośrodki sprawozdające świadczenia z zakresu teleterapii. Przyjęły one podobną liczbę pacjentów. Mieszkańcy z powiatów południowej części województwa podkarpackiego decydowali się w przeważającej większości na leczenie w Brzozowie. Mieszkańcy powiatów centralnych i północnych częściej korzystali ze świadczeń z zakresu teleterapii w Rzeszowie. Pacjenci z zachodniej i wschodniej części województwa korzystali z obydwu ośrodków w porównywalnej liczbie. Znaczna część mieszkańców powiatów położonych przy zachodniej granicy województwa podkarpackiego leczyła się w położonym w województwie małopolskim Tarnowie, a część pacjentów z powiatów północnych korzystała z naświetlań w Lublinie.
- Adaptacja pomieszczeń w celu uruchomienia sal operacyjnych, polegająca na przebudowie i nadbudowie pomieszczeń pawilonu D,D1,D2 pod potrzeby Centrum Onkologicznego.
Wykorzystanie sal zabiegowych w Szpitalu w Tarnobrzegu wygląda następująco: 2014 rok - 4910 zabiegów operacyjnych, liczba operacji na stół - 1227,5). 2015 rok - 5016 zabiegów operacyjnych, liczba operacji na stół – 1254). Obecnie w Szpitalu funkcjonują 4 sale operacyjne, wykorzystywane przez oddziały zabiegowe: Oddział Chirurgii Ogólnej z Pododdziałem Chirurgii Onkologicznej, Oddział Chirurgii Dziecięcej i Urazowej, Oddział Ortopedii i Traumatologii Narządu Ruchu, Oddział Położniczo-Ginekologiczny i Patologii Ciąży, Oddział Otolaryngologiczny z Pododdziałem Chirurgii Szczękowo-Twarzowej i Oddział Okulistyczny.Z analizy wykorzystania stołów operacyjnych z lat 2013-2015 wynika tendencja wzrastająca przeprowadzanych zabiegów i  efektywności wykorzystania stołów.Jednakże, w związku z Rozbudową Centrum Onkologii o Ośrodek Radioterapii oraz z stale rosnącą liczbą zabiegów operacyjnych z zakresu chirurgii onkologicznej, rozszerzenia zabiegów z zakresu ginekologii onkologicznej, laryngologii onkologicznej i  w perspektywie urologii onkologicznej. istnieje pilna potrzeba utworzenia kolejnych 2 nowoczesnych sal operacyjnych.</t>
    </r>
    <r>
      <rPr>
        <b/>
        <i/>
        <sz val="10.5"/>
        <rFont val="Calibri"/>
        <family val="2"/>
        <charset val="238"/>
      </rPr>
      <t>W 2015 roku w Szpitalu w Tarnobrzegu wykonano następującą liczbę zabiegów radykalnych w podziale na grupy narządowe (wg klasyfikacji ICD9). Zabiegi w zakresie układu trawiennego – 188, Zabiegi w zakresie układu moczowego 2, Zabiegi w zakresie źeńskich narządów płciowych- 54, Zabiegi w powłokach ciała - 60</t>
    </r>
    <r>
      <rPr>
        <i/>
        <sz val="9"/>
        <rFont val="Calibri"/>
        <family val="2"/>
        <charset val="238"/>
      </rPr>
      <t>- Poprawa dostępności usług medycznych Centrum Onkologicznego poprzez zakup aparatu RTG typu telekomando i wymianę tomografu komputerowego wraz z dostosowaniem pomieszczeń. 
Wymiana tomografu komputerowego jest uzasadniona koniecznością posiadania tomografu wyposażonego w dodatkowe opcje sprzętowe i programowe umożliwiające planowanie rozkładu dawki w radioterapii. Posiadany od 10 lat tomograf komputerowy ze względu na stopień zużycia i wyposażenie nie pozwala na zastosowanie go do celów radioterapeutycznych. Potrzeba doposażenia szpitala w cyfrowy aparat rtg typu telekomando, wynika z konieczności posiadania cyfrowego aparatu rtg., łączącego funkcję fluoroskopii z możliwością wykonywania badań z zakresu radiologii klasycznej. Umożliwia to dostępność do  szerokiego zakresu procedur radiologicznych, w tym z zakresu radiologii zabiegowej.</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</si>
</sst>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z_ł_-;\-* #,##0.00\ _z_ł_-;_-* &quot;-&quot;??\ _z_ł_-;_-@_-"/>
    <numFmt numFmtId="164" formatCode="_-* #,##0\ _z_ł_-;\-* #,##0\ _z_ł_-;_-* &quot;-&quot;??\ _z_ł_-;_-@_-"/>
    <numFmt numFmtId="165" formatCode="#,##0.0"/>
    <numFmt numFmtId="166" formatCode="0.0"/>
    <numFmt numFmtId="167" formatCode="#,##0_ ;[Red]\-#,##0\ "/>
  </numFmts>
  <fonts count="47"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sz val="11"/>
      <color rgb="FF000000"/>
      <name val="Calibri"/>
      <family val="2"/>
      <charset val="238"/>
    </font>
    <font>
      <sz val="10"/>
      <color rgb="FFFF0000"/>
      <name val="Calibri"/>
      <family val="2"/>
      <charset val="238"/>
      <scheme val="minor"/>
    </font>
    <font>
      <b/>
      <i/>
      <sz val="8"/>
      <name val="Arial"/>
      <family val="2"/>
      <charset val="238"/>
    </font>
    <font>
      <i/>
      <sz val="10"/>
      <name val="Calibri"/>
      <family val="2"/>
      <charset val="238"/>
      <scheme val="minor"/>
    </font>
    <font>
      <b/>
      <sz val="11"/>
      <color rgb="FFFFFFFF"/>
      <name val="Calibri"/>
      <family val="2"/>
      <charset val="238"/>
    </font>
    <font>
      <sz val="10"/>
      <color rgb="FF000000"/>
      <name val="Calibri"/>
      <family val="2"/>
      <charset val="238"/>
    </font>
    <font>
      <b/>
      <sz val="20"/>
      <color rgb="FF000000"/>
      <name val="Calibri"/>
      <family val="2"/>
      <charset val="238"/>
    </font>
    <font>
      <b/>
      <sz val="10"/>
      <color rgb="FF000000"/>
      <name val="Calibri"/>
      <family val="2"/>
      <charset val="238"/>
    </font>
    <font>
      <b/>
      <i/>
      <sz val="10"/>
      <name val="Arial"/>
      <family val="2"/>
      <charset val="238"/>
    </font>
    <font>
      <sz val="10"/>
      <name val="Calibri"/>
      <family val="2"/>
      <charset val="238"/>
    </font>
    <font>
      <i/>
      <sz val="10"/>
      <name val="Calibri"/>
      <family val="2"/>
      <charset val="238"/>
    </font>
    <font>
      <sz val="10"/>
      <name val="Calibri"/>
      <family val="2"/>
      <charset val="1"/>
    </font>
    <font>
      <b/>
      <sz val="16"/>
      <color rgb="FF000000"/>
      <name val="Calibri"/>
      <family val="2"/>
      <charset val="238"/>
    </font>
    <font>
      <i/>
      <sz val="9"/>
      <name val="Calibri"/>
      <family val="2"/>
      <charset val="238"/>
      <scheme val="minor"/>
    </font>
    <font>
      <sz val="9"/>
      <color theme="1"/>
      <name val="Calibri"/>
      <family val="2"/>
      <charset val="238"/>
      <scheme val="minor"/>
    </font>
    <font>
      <b/>
      <sz val="9"/>
      <color theme="1"/>
      <name val="Calibri"/>
      <family val="2"/>
      <charset val="238"/>
      <scheme val="minor"/>
    </font>
    <font>
      <i/>
      <sz val="8"/>
      <name val="Calibri"/>
      <family val="2"/>
      <charset val="238"/>
      <scheme val="minor"/>
    </font>
    <font>
      <sz val="9"/>
      <color rgb="FF000000"/>
      <name val="Calibri"/>
      <family val="2"/>
      <charset val="238"/>
    </font>
    <font>
      <i/>
      <sz val="9"/>
      <name val="Calibri"/>
      <family val="2"/>
      <charset val="238"/>
    </font>
    <font>
      <b/>
      <i/>
      <sz val="10"/>
      <name val="Calibri"/>
      <family val="2"/>
      <charset val="238"/>
    </font>
    <font>
      <sz val="9"/>
      <name val="Calibri"/>
      <family val="2"/>
      <charset val="238"/>
    </font>
    <font>
      <sz val="9"/>
      <name val="Calibri"/>
      <family val="2"/>
      <charset val="1"/>
    </font>
    <font>
      <sz val="9"/>
      <color rgb="FF000000"/>
      <name val="Calibri"/>
      <family val="2"/>
      <charset val="1"/>
    </font>
    <font>
      <i/>
      <u/>
      <sz val="10"/>
      <name val="Calibri"/>
      <family val="2"/>
      <charset val="238"/>
      <scheme val="minor"/>
    </font>
    <font>
      <b/>
      <i/>
      <sz val="10"/>
      <name val="Calibri"/>
      <family val="2"/>
      <charset val="238"/>
      <scheme val="minor"/>
    </font>
    <font>
      <b/>
      <i/>
      <sz val="10.5"/>
      <name val="Calibri"/>
      <family val="2"/>
      <charset val="238"/>
    </font>
    <font>
      <b/>
      <i/>
      <sz val="9"/>
      <name val="Calibri"/>
      <family val="2"/>
      <charset val="238"/>
    </font>
    <font>
      <b/>
      <sz val="9"/>
      <color rgb="FF000000"/>
      <name val="Calibri"/>
      <family val="2"/>
      <charset val="1"/>
    </font>
    <font>
      <b/>
      <sz val="10"/>
      <name val="Calibri"/>
      <family val="2"/>
      <charset val="238"/>
    </font>
    <font>
      <i/>
      <sz val="10"/>
      <name val="Arial"/>
      <family val="2"/>
      <charset val="238"/>
    </font>
    <font>
      <b/>
      <sz val="12"/>
      <color theme="1"/>
      <name val="Calibri"/>
      <family val="2"/>
      <charset val="238"/>
      <scheme val="minor"/>
    </font>
    <font>
      <sz val="12"/>
      <name val="Calibri"/>
      <family val="2"/>
      <charset val="238"/>
      <scheme val="minor"/>
    </font>
    <font>
      <i/>
      <sz val="12"/>
      <name val="Calibri"/>
      <family val="2"/>
      <charset val="238"/>
      <scheme val="minor"/>
    </font>
    <font>
      <sz val="12"/>
      <color theme="1"/>
      <name val="Calibri"/>
      <family val="2"/>
      <charset val="238"/>
      <scheme val="minor"/>
    </font>
    <font>
      <i/>
      <sz val="12"/>
      <color rgb="FFFF0000"/>
      <name val="Calibri"/>
      <family val="2"/>
      <charset val="238"/>
      <scheme val="minor"/>
    </font>
  </fonts>
  <fills count="23">
    <fill>
      <patternFill patternType="none"/>
    </fill>
    <fill>
      <patternFill patternType="gray125"/>
    </fill>
    <fill>
      <patternFill patternType="solid">
        <fgColor theme="0" tint="-4.9989318521683403E-2"/>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rgb="FFE46C0A"/>
        <bgColor rgb="FFFF9900"/>
      </patternFill>
    </fill>
    <fill>
      <patternFill patternType="solid">
        <fgColor rgb="FFFAC090"/>
        <bgColor rgb="FFC0C0C0"/>
      </patternFill>
    </fill>
    <fill>
      <patternFill patternType="solid">
        <fgColor rgb="FFFDEADA"/>
        <bgColor rgb="FFF2F2F2"/>
      </patternFill>
    </fill>
    <fill>
      <patternFill patternType="solid">
        <fgColor rgb="FFFFFF00"/>
        <bgColor rgb="FFFFFF00"/>
      </patternFill>
    </fill>
    <fill>
      <patternFill patternType="solid">
        <fgColor rgb="FFFFFFFF"/>
        <bgColor rgb="FFF2F2F2"/>
      </patternFill>
    </fill>
    <fill>
      <patternFill patternType="solid">
        <fgColor rgb="FFF2F2F2"/>
        <bgColor rgb="FFFDEADA"/>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auto="1"/>
      </left>
      <right style="medium">
        <color auto="1"/>
      </right>
      <top style="medium">
        <color auto="1"/>
      </top>
      <bottom style="thin">
        <color auto="1"/>
      </bottom>
      <diagonal/>
    </border>
  </borders>
  <cellStyleXfs count="4">
    <xf numFmtId="0" fontId="0" fillId="0" borderId="0"/>
    <xf numFmtId="43" fontId="1" fillId="0" borderId="0" applyFont="0" applyFill="0" applyBorder="0" applyAlignment="0" applyProtection="0"/>
    <xf numFmtId="0" fontId="12" fillId="0" borderId="0"/>
    <xf numFmtId="9" fontId="1" fillId="0" borderId="0" applyFont="0" applyFill="0" applyBorder="0" applyAlignment="0" applyProtection="0"/>
  </cellStyleXfs>
  <cellXfs count="669">
    <xf numFmtId="0" fontId="0" fillId="0" borderId="0" xfId="0"/>
    <xf numFmtId="0" fontId="2" fillId="0" borderId="0" xfId="0" applyFont="1"/>
    <xf numFmtId="0" fontId="2" fillId="0" borderId="0" xfId="0" applyFont="1" applyAlignment="1">
      <alignment horizontal="center" vertical="center"/>
    </xf>
    <xf numFmtId="0" fontId="2" fillId="0" borderId="4" xfId="0" applyFont="1" applyBorder="1"/>
    <xf numFmtId="0" fontId="2" fillId="0" borderId="0" xfId="0" applyFont="1" applyFill="1"/>
    <xf numFmtId="0" fontId="5" fillId="0" borderId="0" xfId="0" applyFont="1"/>
    <xf numFmtId="0" fontId="8" fillId="0" borderId="0" xfId="0" applyFont="1" applyAlignment="1">
      <alignment vertical="center"/>
    </xf>
    <xf numFmtId="0" fontId="2" fillId="0" borderId="36" xfId="0" applyFont="1" applyBorder="1" applyAlignment="1"/>
    <xf numFmtId="0" fontId="2" fillId="0" borderId="42" xfId="0" applyFont="1" applyBorder="1" applyAlignment="1"/>
    <xf numFmtId="0" fontId="2" fillId="0" borderId="33" xfId="0" applyFont="1" applyBorder="1" applyAlignment="1"/>
    <xf numFmtId="0" fontId="2" fillId="0" borderId="0" xfId="0" applyFont="1" applyBorder="1" applyAlignment="1"/>
    <xf numFmtId="0" fontId="2" fillId="0" borderId="46" xfId="0" applyFont="1" applyBorder="1" applyAlignment="1"/>
    <xf numFmtId="0" fontId="2" fillId="0" borderId="47" xfId="0" applyFont="1" applyBorder="1" applyAlignment="1"/>
    <xf numFmtId="0" fontId="2" fillId="0" borderId="43" xfId="0" applyFont="1" applyBorder="1" applyAlignment="1"/>
    <xf numFmtId="0" fontId="2" fillId="0" borderId="48" xfId="0" applyFont="1" applyBorder="1" applyAlignment="1"/>
    <xf numFmtId="0" fontId="2" fillId="5" borderId="5" xfId="0" applyFont="1" applyFill="1" applyBorder="1" applyAlignment="1" applyProtection="1">
      <alignment horizontal="center" vertical="center" wrapText="1"/>
    </xf>
    <xf numFmtId="0" fontId="2" fillId="0" borderId="17" xfId="0" applyFont="1" applyBorder="1"/>
    <xf numFmtId="164" fontId="2" fillId="0" borderId="19" xfId="1" applyNumberFormat="1" applyFont="1" applyBorder="1" applyAlignment="1" applyProtection="1">
      <protection locked="0"/>
    </xf>
    <xf numFmtId="164" fontId="2" fillId="0" borderId="19" xfId="1" applyNumberFormat="1" applyFont="1" applyBorder="1" applyAlignment="1"/>
    <xf numFmtId="0" fontId="0" fillId="0" borderId="4" xfId="0" applyBorder="1"/>
    <xf numFmtId="0" fontId="7" fillId="9" borderId="4" xfId="0" applyFont="1" applyFill="1" applyBorder="1" applyAlignment="1">
      <alignment horizontal="center" vertical="center"/>
    </xf>
    <xf numFmtId="0" fontId="7" fillId="9" borderId="4" xfId="0" applyFont="1" applyFill="1" applyBorder="1" applyAlignment="1">
      <alignment horizontal="center" vertical="center" wrapText="1"/>
    </xf>
    <xf numFmtId="0" fontId="4" fillId="6" borderId="5" xfId="0" applyFont="1" applyFill="1" applyBorder="1" applyAlignment="1" applyProtection="1">
      <alignment horizontal="center" vertical="center" wrapText="1"/>
    </xf>
    <xf numFmtId="0" fontId="2" fillId="8" borderId="0" xfId="0" applyFont="1" applyFill="1"/>
    <xf numFmtId="0" fontId="10" fillId="8" borderId="0" xfId="0" applyFont="1" applyFill="1"/>
    <xf numFmtId="0" fontId="11" fillId="8" borderId="0" xfId="0" applyFont="1" applyFill="1"/>
    <xf numFmtId="0" fontId="0" fillId="0" borderId="0" xfId="0" applyFont="1"/>
    <xf numFmtId="0" fontId="0" fillId="0" borderId="0" xfId="0" applyNumberFormat="1"/>
    <xf numFmtId="0" fontId="2" fillId="0" borderId="4" xfId="0" applyFont="1" applyBorder="1" applyAlignment="1">
      <alignment horizontal="center" wrapText="1"/>
    </xf>
    <xf numFmtId="0" fontId="2" fillId="0" borderId="4" xfId="0" applyFont="1" applyBorder="1" applyAlignment="1">
      <alignment horizontal="center"/>
    </xf>
    <xf numFmtId="164" fontId="2" fillId="0" borderId="4" xfId="1" applyNumberFormat="1" applyFont="1" applyBorder="1" applyAlignment="1"/>
    <xf numFmtId="3" fontId="0" fillId="0" borderId="4" xfId="0" applyNumberFormat="1" applyBorder="1"/>
    <xf numFmtId="3" fontId="2" fillId="0" borderId="4" xfId="0" applyNumberFormat="1" applyFont="1" applyBorder="1" applyAlignment="1">
      <alignment horizontal="right"/>
    </xf>
    <xf numFmtId="0" fontId="0" fillId="0" borderId="4" xfId="0" applyBorder="1" applyAlignment="1">
      <alignment horizontal="center" vertical="center" wrapText="1"/>
    </xf>
    <xf numFmtId="0" fontId="2" fillId="0" borderId="4" xfId="1" applyNumberFormat="1" applyFont="1" applyBorder="1" applyAlignment="1">
      <alignment horizontal="center" vertical="center" wrapText="1"/>
    </xf>
    <xf numFmtId="0" fontId="2" fillId="0" borderId="4" xfId="0" applyFont="1" applyBorder="1" applyAlignment="1">
      <alignment horizontal="center" wrapText="1"/>
    </xf>
    <xf numFmtId="0" fontId="2" fillId="12" borderId="28" xfId="0" applyFont="1" applyFill="1" applyBorder="1" applyAlignment="1">
      <alignment vertical="center" wrapText="1"/>
    </xf>
    <xf numFmtId="0" fontId="2" fillId="12" borderId="20" xfId="0" applyFont="1" applyFill="1" applyBorder="1" applyAlignment="1">
      <alignment vertical="center" wrapText="1"/>
    </xf>
    <xf numFmtId="0" fontId="3" fillId="11" borderId="37" xfId="0" applyFont="1" applyFill="1" applyBorder="1" applyAlignment="1">
      <alignment horizontal="center" vertical="center" wrapText="1"/>
    </xf>
    <xf numFmtId="0" fontId="2" fillId="12" borderId="14" xfId="0" applyFont="1" applyFill="1" applyBorder="1" applyAlignment="1">
      <alignment horizontal="center" vertical="center"/>
    </xf>
    <xf numFmtId="0" fontId="2" fillId="12" borderId="16" xfId="0" applyFont="1" applyFill="1" applyBorder="1" applyAlignment="1">
      <alignment horizontal="center" vertical="center"/>
    </xf>
    <xf numFmtId="0" fontId="2" fillId="12" borderId="17"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9" xfId="0" applyFont="1" applyFill="1" applyBorder="1" applyAlignment="1">
      <alignment horizontal="center" vertical="center" wrapText="1"/>
    </xf>
    <xf numFmtId="4" fontId="2" fillId="0" borderId="4" xfId="0" applyNumberFormat="1" applyFont="1" applyBorder="1"/>
    <xf numFmtId="0" fontId="2" fillId="12" borderId="44"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12" borderId="55" xfId="0" applyFont="1" applyFill="1" applyBorder="1" applyAlignment="1">
      <alignment horizontal="center" vertical="center" wrapText="1"/>
    </xf>
    <xf numFmtId="0" fontId="2" fillId="12" borderId="5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12" borderId="57" xfId="0" applyFont="1" applyFill="1" applyBorder="1" applyAlignment="1">
      <alignment horizontal="center" vertical="center"/>
    </xf>
    <xf numFmtId="0" fontId="2" fillId="0" borderId="15" xfId="0" applyFont="1" applyFill="1" applyBorder="1" applyAlignment="1">
      <alignment horizontal="center" vertical="center" wrapText="1"/>
    </xf>
    <xf numFmtId="0" fontId="2" fillId="0" borderId="15" xfId="0" applyFont="1" applyFill="1" applyBorder="1" applyAlignment="1">
      <alignment horizontal="center" vertical="center"/>
    </xf>
    <xf numFmtId="165" fontId="2" fillId="0" borderId="4" xfId="0" applyNumberFormat="1" applyFont="1" applyBorder="1" applyAlignment="1">
      <alignment horizontal="right"/>
    </xf>
    <xf numFmtId="0" fontId="2" fillId="0" borderId="4" xfId="1" applyNumberFormat="1" applyFont="1" applyBorder="1" applyAlignment="1">
      <alignment horizontal="right"/>
    </xf>
    <xf numFmtId="166" fontId="2" fillId="0" borderId="4" xfId="1" applyNumberFormat="1" applyFont="1" applyBorder="1" applyAlignment="1">
      <alignment horizontal="right"/>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15" xfId="0" applyFont="1" applyBorder="1" applyAlignment="1">
      <alignment horizontal="center" vertical="center" wrapText="1"/>
    </xf>
    <xf numFmtId="3" fontId="2" fillId="0" borderId="4" xfId="0" applyNumberFormat="1" applyFont="1" applyBorder="1" applyAlignment="1"/>
    <xf numFmtId="0" fontId="0" fillId="0" borderId="4" xfId="0" applyFill="1" applyBorder="1"/>
    <xf numFmtId="0" fontId="0" fillId="0" borderId="4" xfId="0" applyFill="1" applyBorder="1" applyAlignment="1">
      <alignment horizontal="center" vertical="center" wrapText="1"/>
    </xf>
    <xf numFmtId="167" fontId="0" fillId="0" borderId="4" xfId="0" applyNumberFormat="1" applyBorder="1"/>
    <xf numFmtId="0" fontId="0" fillId="0" borderId="4" xfId="0" applyBorder="1" applyAlignment="1">
      <alignment horizontal="right"/>
    </xf>
    <xf numFmtId="0" fontId="2" fillId="0" borderId="0" xfId="0" applyFont="1" applyAlignment="1">
      <alignment wrapText="1"/>
    </xf>
    <xf numFmtId="0" fontId="6" fillId="11" borderId="3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12" borderId="15" xfId="0" applyFont="1" applyFill="1" applyBorder="1" applyAlignment="1">
      <alignment horizontal="center" vertical="center" wrapText="1"/>
    </xf>
    <xf numFmtId="0" fontId="2" fillId="14" borderId="24" xfId="0" applyFont="1" applyFill="1" applyBorder="1" applyAlignment="1" applyProtection="1">
      <alignment horizontal="center" vertical="center" wrapText="1"/>
    </xf>
    <xf numFmtId="0" fontId="2" fillId="14" borderId="17" xfId="0" applyFont="1" applyFill="1" applyBorder="1" applyAlignment="1" applyProtection="1">
      <alignment horizontal="center" vertical="center" wrapText="1"/>
    </xf>
    <xf numFmtId="0" fontId="2" fillId="15" borderId="4" xfId="0" applyFont="1" applyFill="1" applyBorder="1" applyAlignment="1" applyProtection="1">
      <alignment vertical="center" wrapText="1"/>
    </xf>
    <xf numFmtId="0" fontId="5" fillId="2" borderId="17" xfId="0" applyFont="1" applyFill="1" applyBorder="1" applyAlignment="1">
      <alignment horizontal="center" vertical="center" wrapText="1"/>
    </xf>
    <xf numFmtId="0" fontId="5" fillId="14" borderId="44" xfId="0" applyFont="1" applyFill="1" applyBorder="1" applyAlignment="1">
      <alignment horizontal="center" vertical="center" wrapText="1"/>
    </xf>
    <xf numFmtId="0" fontId="5" fillId="14" borderId="39" xfId="0" applyFont="1" applyFill="1" applyBorder="1" applyAlignment="1">
      <alignment horizontal="center" vertical="center" wrapText="1"/>
    </xf>
    <xf numFmtId="0" fontId="15" fillId="15" borderId="15" xfId="0" applyFont="1" applyFill="1" applyBorder="1" applyAlignment="1" applyProtection="1">
      <alignment horizontal="center" vertical="center" wrapText="1"/>
      <protection locked="0"/>
    </xf>
    <xf numFmtId="0" fontId="15" fillId="15" borderId="16" xfId="0" applyFont="1" applyFill="1" applyBorder="1" applyAlignment="1" applyProtection="1">
      <alignment horizontal="center" vertical="center" wrapText="1"/>
      <protection locked="0"/>
    </xf>
    <xf numFmtId="3" fontId="15" fillId="0" borderId="4" xfId="0" applyNumberFormat="1" applyFont="1" applyBorder="1" applyAlignment="1" applyProtection="1">
      <alignment vertical="center" wrapText="1"/>
      <protection locked="0"/>
    </xf>
    <xf numFmtId="0" fontId="15" fillId="0" borderId="4" xfId="0" applyFont="1" applyBorder="1" applyAlignment="1" applyProtection="1">
      <alignment vertical="center" wrapText="1"/>
      <protection locked="0"/>
    </xf>
    <xf numFmtId="3" fontId="15" fillId="0" borderId="19" xfId="0" applyNumberFormat="1" applyFont="1" applyBorder="1" applyAlignment="1" applyProtection="1">
      <alignment vertical="center" wrapText="1"/>
      <protection locked="0"/>
    </xf>
    <xf numFmtId="0" fontId="5" fillId="14" borderId="30" xfId="0" applyFont="1" applyFill="1" applyBorder="1" applyAlignment="1">
      <alignment horizontal="center" vertical="center" wrapText="1"/>
    </xf>
    <xf numFmtId="0" fontId="12" fillId="0" borderId="0" xfId="2"/>
    <xf numFmtId="0" fontId="12" fillId="0" borderId="0" xfId="2" applyFont="1"/>
    <xf numFmtId="0" fontId="17" fillId="18" borderId="24" xfId="2" applyFont="1" applyFill="1" applyBorder="1" applyAlignment="1" applyProtection="1">
      <alignment horizontal="center" vertical="center" wrapText="1"/>
    </xf>
    <xf numFmtId="0" fontId="18" fillId="20" borderId="0" xfId="2" applyFont="1" applyFill="1"/>
    <xf numFmtId="0" fontId="17" fillId="19" borderId="4" xfId="2" applyFont="1" applyFill="1" applyBorder="1" applyAlignment="1" applyProtection="1">
      <alignment vertical="center" wrapText="1"/>
    </xf>
    <xf numFmtId="0" fontId="21" fillId="22" borderId="17" xfId="2" applyFont="1" applyFill="1" applyBorder="1" applyAlignment="1">
      <alignment horizontal="center" vertical="center" wrapText="1"/>
    </xf>
    <xf numFmtId="0" fontId="21" fillId="18" borderId="24" xfId="2" applyFont="1" applyFill="1" applyBorder="1" applyAlignment="1">
      <alignment horizontal="center" vertical="center" wrapText="1"/>
    </xf>
    <xf numFmtId="0" fontId="17" fillId="0" borderId="0" xfId="2" applyFont="1"/>
    <xf numFmtId="0" fontId="21" fillId="18" borderId="14" xfId="2" applyFont="1" applyFill="1" applyBorder="1" applyAlignment="1">
      <alignment horizontal="center" vertical="center" wrapText="1"/>
    </xf>
    <xf numFmtId="0" fontId="21" fillId="18" borderId="39" xfId="2" applyFont="1" applyFill="1" applyBorder="1" applyAlignment="1">
      <alignment horizontal="center" vertical="center" wrapText="1"/>
    </xf>
    <xf numFmtId="0" fontId="22" fillId="19" borderId="15" xfId="2" applyFont="1" applyFill="1" applyBorder="1" applyAlignment="1" applyProtection="1">
      <alignment horizontal="center" vertical="center" wrapText="1"/>
      <protection locked="0"/>
    </xf>
    <xf numFmtId="0" fontId="22" fillId="19" borderId="16" xfId="2" applyFont="1" applyFill="1" applyBorder="1" applyAlignment="1" applyProtection="1">
      <alignment horizontal="center" vertical="center" wrapText="1"/>
      <protection locked="0"/>
    </xf>
    <xf numFmtId="0" fontId="24" fillId="20" borderId="0" xfId="2" applyFont="1" applyFill="1"/>
    <xf numFmtId="0" fontId="2" fillId="0" borderId="4" xfId="0" applyFont="1" applyBorder="1" applyAlignment="1">
      <alignment horizontal="center"/>
    </xf>
    <xf numFmtId="0" fontId="2" fillId="0" borderId="4" xfId="0" applyFont="1" applyBorder="1" applyAlignment="1">
      <alignment horizontal="center" wrapText="1"/>
    </xf>
    <xf numFmtId="0" fontId="21" fillId="18" borderId="17" xfId="2" applyFont="1" applyFill="1" applyBorder="1" applyAlignment="1">
      <alignment horizontal="center" vertical="center" wrapText="1"/>
    </xf>
    <xf numFmtId="0" fontId="21" fillId="18" borderId="44" xfId="2" applyFont="1" applyFill="1" applyBorder="1" applyAlignment="1">
      <alignment horizontal="center" vertical="center" wrapText="1"/>
    </xf>
    <xf numFmtId="2" fontId="25" fillId="0" borderId="4" xfId="0" applyNumberFormat="1" applyFont="1" applyBorder="1" applyAlignment="1" applyProtection="1">
      <alignment horizontal="center" wrapText="1"/>
      <protection locked="0"/>
    </xf>
    <xf numFmtId="2" fontId="26" fillId="0" borderId="4" xfId="0" applyNumberFormat="1" applyFont="1" applyBorder="1" applyAlignment="1">
      <alignment horizontal="center"/>
    </xf>
    <xf numFmtId="4" fontId="27" fillId="0" borderId="31" xfId="0" applyNumberFormat="1" applyFont="1" applyFill="1" applyBorder="1" applyAlignment="1">
      <alignment horizontal="center" vertical="center"/>
    </xf>
    <xf numFmtId="2" fontId="15" fillId="0" borderId="4" xfId="0" applyNumberFormat="1" applyFont="1" applyBorder="1" applyAlignment="1" applyProtection="1">
      <alignment vertical="center" wrapText="1"/>
      <protection locked="0"/>
    </xf>
    <xf numFmtId="2" fontId="28" fillId="0" borderId="4" xfId="0" applyNumberFormat="1" applyFont="1" applyBorder="1" applyAlignment="1" applyProtection="1">
      <alignment vertical="center" wrapText="1"/>
      <protection locked="0"/>
    </xf>
    <xf numFmtId="2" fontId="15" fillId="0" borderId="25" xfId="0" applyNumberFormat="1" applyFont="1" applyBorder="1" applyAlignment="1" applyProtection="1">
      <alignment horizontal="center" vertical="center" wrapText="1"/>
      <protection locked="0"/>
    </xf>
    <xf numFmtId="4" fontId="30" fillId="0" borderId="4" xfId="2" applyNumberFormat="1" applyFont="1" applyBorder="1" applyAlignment="1" applyProtection="1">
      <alignment horizontal="center" vertical="center" wrapText="1"/>
      <protection locked="0"/>
    </xf>
    <xf numFmtId="9" fontId="30" fillId="0" borderId="25" xfId="2" applyNumberFormat="1" applyFont="1" applyBorder="1" applyAlignment="1" applyProtection="1">
      <alignment horizontal="center" vertical="center" wrapText="1"/>
      <protection locked="0"/>
    </xf>
    <xf numFmtId="0" fontId="11" fillId="0" borderId="0" xfId="0" applyFont="1" applyFill="1"/>
    <xf numFmtId="0" fontId="2" fillId="0" borderId="0" xfId="0" applyFont="1" applyAlignment="1">
      <alignment vertical="center"/>
    </xf>
    <xf numFmtId="0" fontId="15" fillId="15" borderId="4" xfId="0" applyFont="1" applyFill="1" applyBorder="1" applyAlignment="1" applyProtection="1">
      <alignment horizontal="center" vertical="center" wrapText="1"/>
      <protection locked="0"/>
    </xf>
    <xf numFmtId="4" fontId="2" fillId="0" borderId="4" xfId="0" applyNumberFormat="1" applyFont="1" applyBorder="1" applyAlignment="1">
      <alignment horizontal="right" vertical="center"/>
    </xf>
    <xf numFmtId="4" fontId="15" fillId="0" borderId="4" xfId="0" applyNumberFormat="1" applyFont="1" applyFill="1" applyBorder="1" applyAlignment="1" applyProtection="1">
      <alignment horizontal="right" vertical="center" wrapText="1"/>
      <protection locked="0"/>
    </xf>
    <xf numFmtId="4" fontId="2" fillId="0" borderId="0" xfId="0" applyNumberFormat="1" applyFont="1"/>
    <xf numFmtId="9" fontId="15" fillId="0" borderId="4" xfId="3" applyFont="1" applyFill="1" applyBorder="1" applyAlignment="1" applyProtection="1">
      <alignment horizontal="right" vertical="center" wrapText="1"/>
      <protection locked="0"/>
    </xf>
    <xf numFmtId="2" fontId="2" fillId="0" borderId="0" xfId="0" applyNumberFormat="1" applyFont="1"/>
    <xf numFmtId="0" fontId="10" fillId="0" borderId="0" xfId="0" applyFont="1" applyFill="1"/>
    <xf numFmtId="4" fontId="10" fillId="0" borderId="0" xfId="0" applyNumberFormat="1" applyFont="1" applyFill="1"/>
    <xf numFmtId="4" fontId="2" fillId="0" borderId="0" xfId="3" applyNumberFormat="1" applyFont="1"/>
    <xf numFmtId="10" fontId="2" fillId="0" borderId="0" xfId="3" applyNumberFormat="1" applyFont="1"/>
    <xf numFmtId="0" fontId="5" fillId="14"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0" xfId="0" applyFont="1" applyFill="1" applyBorder="1" applyAlignment="1" applyProtection="1">
      <alignment horizontal="center" vertical="center" wrapText="1"/>
      <protection locked="0"/>
    </xf>
    <xf numFmtId="3" fontId="2" fillId="0" borderId="0" xfId="0" applyNumberFormat="1" applyFont="1" applyFill="1" applyBorder="1" applyAlignment="1" applyProtection="1">
      <alignment horizontal="center" vertical="center" wrapText="1"/>
    </xf>
    <xf numFmtId="3" fontId="5" fillId="0" borderId="0" xfId="0" applyNumberFormat="1" applyFont="1" applyFill="1" applyBorder="1" applyAlignment="1" applyProtection="1">
      <alignment horizontal="center" vertical="center" wrapText="1"/>
      <protection locked="0"/>
    </xf>
    <xf numFmtId="4" fontId="2" fillId="0" borderId="4" xfId="1" applyNumberFormat="1" applyFont="1" applyBorder="1" applyAlignment="1">
      <alignment horizontal="right"/>
    </xf>
    <xf numFmtId="0" fontId="10" fillId="16" borderId="0" xfId="0" applyFont="1" applyFill="1"/>
    <xf numFmtId="3" fontId="2" fillId="0" borderId="0" xfId="0" applyNumberFormat="1" applyFont="1"/>
    <xf numFmtId="3" fontId="15" fillId="0" borderId="26" xfId="0" applyNumberFormat="1" applyFont="1" applyBorder="1" applyAlignment="1" applyProtection="1">
      <alignment horizontal="justify" vertical="center" wrapText="1"/>
      <protection locked="0"/>
    </xf>
    <xf numFmtId="3" fontId="15" fillId="0" borderId="25" xfId="0" applyNumberFormat="1" applyFont="1" applyBorder="1" applyAlignment="1" applyProtection="1">
      <alignment horizontal="justify" vertical="center" wrapText="1"/>
      <protection locked="0"/>
    </xf>
    <xf numFmtId="9" fontId="15" fillId="0" borderId="25" xfId="0" applyNumberFormat="1" applyFont="1" applyBorder="1" applyAlignment="1" applyProtection="1">
      <alignment horizontal="justify" vertical="center" wrapText="1"/>
      <protection locked="0"/>
    </xf>
    <xf numFmtId="49" fontId="5" fillId="14" borderId="17" xfId="0" applyNumberFormat="1" applyFont="1" applyFill="1" applyBorder="1" applyAlignment="1" applyProtection="1">
      <alignment horizontal="center" vertical="center" wrapText="1"/>
      <protection locked="0"/>
    </xf>
    <xf numFmtId="49" fontId="2" fillId="0" borderId="0" xfId="0" applyNumberFormat="1" applyFont="1" applyProtection="1">
      <protection locked="0"/>
    </xf>
    <xf numFmtId="0" fontId="2" fillId="0" borderId="4" xfId="0" applyFont="1" applyBorder="1" applyAlignment="1">
      <alignment horizontal="center" vertical="center" wrapText="1"/>
    </xf>
    <xf numFmtId="0" fontId="15" fillId="0" borderId="25" xfId="0" applyFont="1" applyBorder="1" applyAlignment="1" applyProtection="1">
      <alignment horizontal="center" vertical="center" wrapText="1"/>
      <protection locked="0"/>
    </xf>
    <xf numFmtId="0" fontId="15" fillId="0" borderId="26" xfId="0" applyFont="1" applyBorder="1" applyAlignment="1" applyProtection="1">
      <alignment horizontal="center" vertical="center" wrapText="1"/>
      <protection locked="0"/>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7" fillId="18" borderId="17" xfId="2" applyFont="1" applyFill="1" applyBorder="1" applyAlignment="1" applyProtection="1">
      <alignment horizontal="center" vertical="center" wrapText="1"/>
    </xf>
    <xf numFmtId="0" fontId="21" fillId="18" borderId="30" xfId="2"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14"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5" fillId="0" borderId="25" xfId="0" applyFont="1" applyBorder="1" applyAlignment="1" applyProtection="1">
      <alignment horizontal="justify" vertical="center" wrapText="1"/>
      <protection locked="0"/>
    </xf>
    <xf numFmtId="0" fontId="2" fillId="0" borderId="12" xfId="0" applyFont="1" applyBorder="1" applyAlignment="1">
      <alignment horizontal="center"/>
    </xf>
    <xf numFmtId="0" fontId="2" fillId="0" borderId="4" xfId="0" applyFont="1" applyBorder="1" applyAlignment="1">
      <alignment horizontal="center" wrapText="1"/>
    </xf>
    <xf numFmtId="0" fontId="5" fillId="0" borderId="12"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4" xfId="0" applyFont="1" applyFill="1" applyBorder="1" applyAlignment="1">
      <alignment horizontal="center" vertical="center" wrapText="1"/>
    </xf>
    <xf numFmtId="0" fontId="6" fillId="11" borderId="37" xfId="0" applyFont="1" applyFill="1" applyBorder="1" applyAlignment="1">
      <alignment horizontal="center" vertical="center" wrapText="1"/>
    </xf>
    <xf numFmtId="0" fontId="2" fillId="12" borderId="1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5" fillId="0" borderId="25" xfId="0" applyFont="1" applyBorder="1" applyAlignment="1" applyProtection="1">
      <alignment horizontal="justify" vertical="center" wrapText="1"/>
      <protection locked="0"/>
    </xf>
    <xf numFmtId="0" fontId="15" fillId="0" borderId="26" xfId="0" applyFont="1" applyBorder="1" applyAlignment="1" applyProtection="1">
      <alignment horizontal="justify" vertical="center" wrapText="1"/>
      <protection locked="0"/>
    </xf>
    <xf numFmtId="0" fontId="2" fillId="16" borderId="0" xfId="0" applyFont="1" applyFill="1"/>
    <xf numFmtId="4" fontId="38" fillId="0" borderId="4" xfId="2" applyNumberFormat="1" applyFont="1" applyBorder="1" applyAlignment="1" applyProtection="1">
      <alignment horizontal="center" vertical="center" wrapText="1"/>
      <protection locked="0"/>
    </xf>
    <xf numFmtId="4" fontId="38" fillId="0" borderId="4" xfId="2" applyNumberFormat="1" applyFont="1" applyBorder="1" applyAlignment="1" applyProtection="1">
      <alignment vertical="center" wrapText="1"/>
      <protection locked="0"/>
    </xf>
    <xf numFmtId="0" fontId="38" fillId="0" borderId="4" xfId="2" applyFont="1" applyBorder="1" applyAlignment="1" applyProtection="1">
      <alignment vertical="center" wrapText="1"/>
      <protection locked="0"/>
    </xf>
    <xf numFmtId="4" fontId="38" fillId="0" borderId="19" xfId="2" applyNumberFormat="1" applyFont="1" applyBorder="1" applyAlignment="1" applyProtection="1">
      <alignment vertical="center" wrapText="1"/>
      <protection locked="0"/>
    </xf>
    <xf numFmtId="10" fontId="38" fillId="0" borderId="26" xfId="2" applyNumberFormat="1" applyFont="1" applyBorder="1" applyAlignment="1" applyProtection="1">
      <alignment horizontal="center" vertical="center" wrapText="1"/>
      <protection locked="0"/>
    </xf>
    <xf numFmtId="0" fontId="38" fillId="0" borderId="25" xfId="2" applyFont="1" applyBorder="1" applyAlignment="1" applyProtection="1">
      <alignment horizontal="justify" vertical="center" wrapText="1"/>
      <protection locked="0"/>
    </xf>
    <xf numFmtId="0" fontId="15" fillId="0" borderId="19" xfId="0" applyFont="1" applyBorder="1" applyAlignment="1" applyProtection="1">
      <alignment vertical="center" wrapText="1"/>
      <protection locked="0"/>
    </xf>
    <xf numFmtId="3" fontId="2" fillId="0" borderId="4" xfId="1" applyNumberFormat="1" applyFont="1" applyBorder="1" applyAlignment="1">
      <alignment horizontal="right"/>
    </xf>
    <xf numFmtId="4" fontId="2" fillId="0" borderId="45" xfId="0" applyNumberFormat="1" applyFont="1" applyBorder="1" applyAlignment="1"/>
    <xf numFmtId="4" fontId="2" fillId="0" borderId="46" xfId="0" applyNumberFormat="1" applyFont="1" applyBorder="1" applyAlignment="1"/>
    <xf numFmtId="10" fontId="15" fillId="0" borderId="25" xfId="3" applyNumberFormat="1" applyFont="1" applyBorder="1" applyAlignment="1" applyProtection="1">
      <alignment horizontal="justify" vertical="center" wrapText="1"/>
      <protection locked="0"/>
    </xf>
    <xf numFmtId="0" fontId="2" fillId="0" borderId="4" xfId="0" applyFont="1" applyBorder="1" applyAlignment="1">
      <alignment horizontal="right"/>
    </xf>
    <xf numFmtId="0" fontId="43" fillId="2" borderId="17" xfId="0" applyFont="1" applyFill="1" applyBorder="1" applyAlignment="1">
      <alignment horizontal="center" vertical="center" wrapText="1"/>
    </xf>
    <xf numFmtId="0" fontId="45" fillId="14" borderId="17" xfId="0" applyFont="1" applyFill="1" applyBorder="1" applyAlignment="1" applyProtection="1">
      <alignment horizontal="center" vertical="center" wrapText="1"/>
    </xf>
    <xf numFmtId="0" fontId="43" fillId="14" borderId="24" xfId="0" applyFont="1" applyFill="1" applyBorder="1" applyAlignment="1">
      <alignment horizontal="center" vertical="center" wrapText="1"/>
    </xf>
    <xf numFmtId="0" fontId="43" fillId="14" borderId="14" xfId="0" applyFont="1" applyFill="1" applyBorder="1" applyAlignment="1">
      <alignment horizontal="center" vertical="center" wrapText="1"/>
    </xf>
    <xf numFmtId="0" fontId="43" fillId="14" borderId="17" xfId="0" applyFont="1" applyFill="1" applyBorder="1" applyAlignment="1">
      <alignment horizontal="center" vertical="center" wrapText="1"/>
    </xf>
    <xf numFmtId="0" fontId="43" fillId="14" borderId="39" xfId="0" applyFont="1" applyFill="1" applyBorder="1" applyAlignment="1">
      <alignment horizontal="center" vertical="center" wrapText="1"/>
    </xf>
    <xf numFmtId="0" fontId="44" fillId="15" borderId="15" xfId="0" applyFont="1" applyFill="1" applyBorder="1" applyAlignment="1" applyProtection="1">
      <alignment horizontal="center" vertical="center" wrapText="1"/>
      <protection locked="0"/>
    </xf>
    <xf numFmtId="0" fontId="44" fillId="15" borderId="16" xfId="0" applyFont="1" applyFill="1" applyBorder="1" applyAlignment="1" applyProtection="1">
      <alignment horizontal="center" vertical="center" wrapText="1"/>
      <protection locked="0"/>
    </xf>
    <xf numFmtId="164" fontId="44" fillId="0" borderId="4" xfId="1" applyNumberFormat="1" applyFont="1" applyBorder="1" applyAlignment="1" applyProtection="1">
      <alignment vertical="center" wrapText="1"/>
      <protection locked="0"/>
    </xf>
    <xf numFmtId="164" fontId="44" fillId="0" borderId="19" xfId="1" applyNumberFormat="1" applyFont="1" applyBorder="1" applyAlignment="1" applyProtection="1">
      <alignment vertical="center" wrapText="1"/>
      <protection locked="0"/>
    </xf>
    <xf numFmtId="9" fontId="44" fillId="0" borderId="25" xfId="3" applyFont="1" applyBorder="1" applyAlignment="1" applyProtection="1">
      <alignment horizontal="justify" vertical="center" wrapText="1"/>
      <protection locked="0"/>
    </xf>
    <xf numFmtId="9" fontId="44" fillId="0" borderId="25" xfId="3" applyFont="1" applyBorder="1" applyAlignment="1" applyProtection="1">
      <alignment horizontal="right" vertical="center" wrapText="1"/>
      <protection locked="0"/>
    </xf>
    <xf numFmtId="0" fontId="9" fillId="7" borderId="14" xfId="0" applyFont="1" applyFill="1" applyBorder="1" applyAlignment="1" applyProtection="1">
      <alignment horizontal="center" vertical="center" wrapText="1"/>
    </xf>
    <xf numFmtId="0" fontId="9" fillId="7" borderId="15" xfId="0" applyFont="1" applyFill="1" applyBorder="1" applyAlignment="1" applyProtection="1">
      <alignment horizontal="center" vertical="center" wrapText="1"/>
    </xf>
    <xf numFmtId="0" fontId="9" fillId="7" borderId="16" xfId="0" applyFont="1" applyFill="1" applyBorder="1" applyAlignment="1" applyProtection="1">
      <alignment horizontal="center" vertical="center" wrapText="1"/>
    </xf>
    <xf numFmtId="0" fontId="4" fillId="4" borderId="14" xfId="0" applyFont="1" applyFill="1" applyBorder="1" applyAlignment="1" applyProtection="1">
      <alignment horizontal="center" vertical="center" wrapText="1"/>
    </xf>
    <xf numFmtId="0" fontId="4" fillId="4" borderId="15" xfId="0" applyFont="1" applyFill="1" applyBorder="1" applyAlignment="1" applyProtection="1">
      <alignment horizontal="center" vertical="center" wrapText="1"/>
    </xf>
    <xf numFmtId="0" fontId="4" fillId="4" borderId="16" xfId="0" applyFont="1" applyFill="1" applyBorder="1" applyAlignment="1" applyProtection="1">
      <alignment horizontal="center" vertical="center" wrapText="1"/>
    </xf>
    <xf numFmtId="0" fontId="2" fillId="5" borderId="24" xfId="0" applyFont="1" applyFill="1" applyBorder="1" applyAlignment="1" applyProtection="1">
      <alignment horizontal="left" vertical="center" wrapText="1"/>
    </xf>
    <xf numFmtId="0" fontId="2" fillId="5" borderId="25" xfId="0" applyFont="1" applyFill="1" applyBorder="1" applyAlignment="1" applyProtection="1">
      <alignment horizontal="left" vertical="center" wrapText="1"/>
    </xf>
    <xf numFmtId="0" fontId="2" fillId="0" borderId="34"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Border="1" applyAlignment="1">
      <alignment horizontal="center"/>
    </xf>
    <xf numFmtId="0" fontId="2" fillId="5" borderId="17"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5" borderId="9" xfId="0" applyFont="1" applyFill="1" applyBorder="1" applyAlignment="1" applyProtection="1">
      <alignment horizontal="center" vertical="center" wrapText="1"/>
    </xf>
    <xf numFmtId="0" fontId="2" fillId="5" borderId="18"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0" fontId="2" fillId="5" borderId="23"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wrapText="1"/>
    </xf>
    <xf numFmtId="0" fontId="2" fillId="5" borderId="4" xfId="0" applyFont="1" applyFill="1" applyBorder="1" applyAlignment="1" applyProtection="1">
      <alignment horizontal="center" vertical="center" wrapText="1"/>
    </xf>
    <xf numFmtId="0" fontId="2" fillId="5" borderId="41"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35" xfId="0" applyFont="1" applyFill="1" applyBorder="1" applyAlignment="1" applyProtection="1">
      <alignment horizontal="center" vertical="center" wrapText="1"/>
    </xf>
    <xf numFmtId="0" fontId="2" fillId="0" borderId="34"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5" borderId="17" xfId="0" applyFont="1" applyFill="1" applyBorder="1" applyAlignment="1" applyProtection="1">
      <alignment horizontal="center" vertical="center" wrapText="1"/>
    </xf>
    <xf numFmtId="0" fontId="2" fillId="5" borderId="44" xfId="0" applyFont="1" applyFill="1" applyBorder="1" applyAlignment="1" applyProtection="1">
      <alignment horizontal="center" vertical="center" wrapText="1"/>
    </xf>
    <xf numFmtId="0" fontId="4" fillId="4" borderId="53" xfId="0" applyFont="1" applyFill="1" applyBorder="1" applyAlignment="1" applyProtection="1">
      <alignment horizontal="center" vertical="center" wrapText="1"/>
    </xf>
    <xf numFmtId="0" fontId="4" fillId="4" borderId="28" xfId="0" applyFont="1" applyFill="1" applyBorder="1" applyAlignment="1" applyProtection="1">
      <alignment horizontal="center" vertical="center" wrapText="1"/>
    </xf>
    <xf numFmtId="0" fontId="4" fillId="4" borderId="29"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3" fillId="0" borderId="0" xfId="0" applyFont="1" applyAlignment="1">
      <alignment horizontal="center" vertical="center" wrapText="1"/>
    </xf>
    <xf numFmtId="164" fontId="2" fillId="0" borderId="4" xfId="1" applyNumberFormat="1" applyFont="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xf>
    <xf numFmtId="0" fontId="2" fillId="0" borderId="3" xfId="0" applyFont="1" applyBorder="1" applyAlignment="1">
      <alignment horizontal="center"/>
    </xf>
    <xf numFmtId="0" fontId="2" fillId="0" borderId="1" xfId="0" applyFont="1" applyBorder="1" applyAlignment="1">
      <alignment horizontal="center" wrapText="1"/>
    </xf>
    <xf numFmtId="0" fontId="2" fillId="0" borderId="3" xfId="0" applyFont="1" applyBorder="1" applyAlignment="1">
      <alignment horizontal="center" wrapText="1"/>
    </xf>
    <xf numFmtId="164" fontId="2" fillId="0" borderId="1" xfId="1" applyNumberFormat="1" applyFont="1" applyBorder="1" applyAlignment="1">
      <alignment horizontal="center"/>
    </xf>
    <xf numFmtId="164" fontId="2" fillId="0" borderId="3" xfId="1" applyNumberFormat="1" applyFont="1" applyBorder="1" applyAlignment="1">
      <alignment horizontal="center"/>
    </xf>
    <xf numFmtId="0" fontId="0" fillId="0" borderId="3" xfId="0" applyBorder="1" applyAlignment="1">
      <alignment horizontal="center" wrapText="1"/>
    </xf>
    <xf numFmtId="0" fontId="0" fillId="0" borderId="3" xfId="0" applyBorder="1" applyAlignment="1">
      <alignment horizontal="center" vertical="center" wrapText="1"/>
    </xf>
    <xf numFmtId="0" fontId="2" fillId="0" borderId="4" xfId="0" applyFont="1" applyBorder="1" applyAlignment="1">
      <alignment horizontal="center"/>
    </xf>
    <xf numFmtId="0" fontId="5" fillId="15" borderId="31" xfId="0" applyFont="1" applyFill="1" applyBorder="1" applyAlignment="1">
      <alignment horizontal="center" vertical="center" wrapText="1"/>
    </xf>
    <xf numFmtId="0" fontId="15" fillId="0" borderId="31" xfId="0" applyFont="1" applyBorder="1" applyAlignment="1" applyProtection="1">
      <alignment horizontal="center" vertical="center" wrapText="1"/>
      <protection locked="0"/>
    </xf>
    <xf numFmtId="0" fontId="15" fillId="0" borderId="32" xfId="0" applyFont="1" applyBorder="1" applyAlignment="1" applyProtection="1">
      <alignment horizontal="center" vertical="center" wrapText="1"/>
      <protection locked="0"/>
    </xf>
    <xf numFmtId="0" fontId="5" fillId="0" borderId="25" xfId="0" applyFont="1" applyBorder="1" applyAlignment="1">
      <alignment horizontal="center" wrapText="1"/>
    </xf>
    <xf numFmtId="0" fontId="2" fillId="0" borderId="25" xfId="0" applyFont="1" applyBorder="1" applyAlignment="1">
      <alignment horizontal="center"/>
    </xf>
    <xf numFmtId="0" fontId="5" fillId="0" borderId="25" xfId="0" applyFont="1" applyFill="1" applyBorder="1" applyAlignment="1" applyProtection="1">
      <alignment horizontal="center" vertical="center" wrapText="1"/>
      <protection locked="0"/>
    </xf>
    <xf numFmtId="3" fontId="5" fillId="0" borderId="25" xfId="0" applyNumberFormat="1"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protection locked="0"/>
    </xf>
    <xf numFmtId="0" fontId="2" fillId="0" borderId="12" xfId="0" applyFont="1" applyBorder="1" applyAlignment="1">
      <alignment horizontal="center"/>
    </xf>
    <xf numFmtId="0" fontId="5" fillId="0" borderId="4"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protection locked="0"/>
    </xf>
    <xf numFmtId="0" fontId="2" fillId="0" borderId="4" xfId="0" applyFont="1" applyBorder="1" applyAlignment="1">
      <alignment horizontal="center" wrapText="1"/>
    </xf>
    <xf numFmtId="0" fontId="5" fillId="0" borderId="4"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3" fontId="5" fillId="0" borderId="4" xfId="0" applyNumberFormat="1" applyFont="1" applyFill="1" applyBorder="1" applyAlignment="1" applyProtection="1">
      <alignment horizontal="center" vertical="center" wrapText="1"/>
      <protection locked="0"/>
    </xf>
    <xf numFmtId="0" fontId="2" fillId="0" borderId="2" xfId="0" applyFont="1" applyBorder="1" applyAlignment="1">
      <alignment horizontal="center"/>
    </xf>
    <xf numFmtId="3" fontId="5" fillId="16" borderId="4" xfId="0" applyNumberFormat="1" applyFont="1" applyFill="1" applyBorder="1" applyAlignment="1" applyProtection="1">
      <alignment horizontal="center" vertical="center" wrapText="1"/>
      <protection locked="0"/>
    </xf>
    <xf numFmtId="0" fontId="5" fillId="16" borderId="19" xfId="0" applyFont="1" applyFill="1" applyBorder="1" applyAlignment="1" applyProtection="1">
      <alignment horizontal="center" vertical="center" wrapText="1"/>
      <protection locked="0"/>
    </xf>
    <xf numFmtId="0" fontId="5" fillId="16" borderId="4" xfId="0" applyFont="1" applyFill="1" applyBorder="1" applyAlignment="1" applyProtection="1">
      <alignment horizontal="center" vertical="center" wrapText="1"/>
      <protection locked="0"/>
    </xf>
    <xf numFmtId="0" fontId="5" fillId="0" borderId="12"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4" xfId="0" applyFont="1" applyFill="1" applyBorder="1" applyAlignment="1">
      <alignment horizontal="center" vertical="center" wrapText="1"/>
    </xf>
    <xf numFmtId="0" fontId="5" fillId="15" borderId="15" xfId="0" applyFont="1" applyFill="1" applyBorder="1" applyAlignment="1">
      <alignment horizontal="center" wrapText="1"/>
    </xf>
    <xf numFmtId="0" fontId="5" fillId="15" borderId="16" xfId="0" applyFont="1" applyFill="1" applyBorder="1" applyAlignment="1">
      <alignment horizontal="center" wrapText="1"/>
    </xf>
    <xf numFmtId="0" fontId="5" fillId="15" borderId="4" xfId="0" applyFont="1" applyFill="1" applyBorder="1" applyAlignment="1" applyProtection="1">
      <alignment horizontal="center" vertical="center" wrapText="1"/>
      <protection locked="0"/>
    </xf>
    <xf numFmtId="0" fontId="5" fillId="15" borderId="19" xfId="0" applyFont="1" applyFill="1" applyBorder="1" applyAlignment="1" applyProtection="1">
      <alignment horizontal="center" vertical="center" wrapText="1"/>
      <protection locked="0"/>
    </xf>
    <xf numFmtId="2" fontId="5" fillId="16" borderId="1" xfId="0" applyNumberFormat="1" applyFont="1" applyFill="1" applyBorder="1" applyAlignment="1" applyProtection="1">
      <alignment horizontal="center" wrapText="1"/>
      <protection locked="0"/>
    </xf>
    <xf numFmtId="2" fontId="5" fillId="16" borderId="8" xfId="0" applyNumberFormat="1" applyFont="1" applyFill="1" applyBorder="1" applyAlignment="1" applyProtection="1">
      <alignment horizontal="center" wrapText="1"/>
      <protection locked="0"/>
    </xf>
    <xf numFmtId="0" fontId="2" fillId="0" borderId="2" xfId="0" applyFont="1" applyBorder="1" applyAlignment="1">
      <alignment horizontal="center" vertical="center"/>
    </xf>
    <xf numFmtId="0" fontId="2" fillId="0" borderId="3" xfId="0" applyFont="1" applyBorder="1" applyAlignment="1">
      <alignment horizontal="center" vertical="center"/>
    </xf>
    <xf numFmtId="2" fontId="5" fillId="16" borderId="4" xfId="0" applyNumberFormat="1" applyFont="1" applyFill="1" applyBorder="1" applyAlignment="1" applyProtection="1">
      <alignment horizontal="center" vertical="center" wrapText="1"/>
      <protection locked="0"/>
    </xf>
    <xf numFmtId="2" fontId="5" fillId="16" borderId="19" xfId="0" applyNumberFormat="1" applyFont="1" applyFill="1" applyBorder="1" applyAlignment="1" applyProtection="1">
      <alignment horizontal="center" vertical="center" wrapText="1"/>
      <protection locked="0"/>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5" fillId="15" borderId="4" xfId="0" applyFont="1" applyFill="1" applyBorder="1" applyAlignment="1">
      <alignment vertical="center" wrapText="1"/>
    </xf>
    <xf numFmtId="0" fontId="5" fillId="15" borderId="25" xfId="0" applyFont="1" applyFill="1" applyBorder="1" applyAlignment="1">
      <alignment vertical="center" wrapText="1"/>
    </xf>
    <xf numFmtId="0" fontId="5" fillId="0" borderId="54" xfId="0" applyFont="1" applyFill="1" applyBorder="1" applyAlignment="1">
      <alignment horizontal="center" vertical="center" wrapText="1"/>
    </xf>
    <xf numFmtId="0" fontId="5" fillId="15" borderId="15" xfId="0" applyFont="1" applyFill="1" applyBorder="1" applyAlignment="1">
      <alignment horizontal="center" vertical="center" wrapText="1"/>
    </xf>
    <xf numFmtId="0" fontId="5" fillId="15" borderId="16"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16" borderId="25" xfId="0" applyFont="1" applyFill="1" applyBorder="1" applyAlignment="1" applyProtection="1">
      <alignment horizontal="center" vertical="center" wrapText="1"/>
      <protection locked="0"/>
    </xf>
    <xf numFmtId="0" fontId="5" fillId="16" borderId="26" xfId="0" applyFont="1" applyFill="1" applyBorder="1" applyAlignment="1" applyProtection="1">
      <alignment horizontal="center" vertical="center" wrapText="1"/>
      <protection locked="0"/>
    </xf>
    <xf numFmtId="0" fontId="5" fillId="15" borderId="34" xfId="0" applyFont="1" applyFill="1" applyBorder="1" applyAlignment="1">
      <alignment horizontal="center" vertical="center" wrapText="1"/>
    </xf>
    <xf numFmtId="0" fontId="5" fillId="15" borderId="35" xfId="0" applyFont="1" applyFill="1" applyBorder="1" applyAlignment="1">
      <alignment horizontal="center" vertical="center" wrapText="1"/>
    </xf>
    <xf numFmtId="0" fontId="15" fillId="0" borderId="34"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5" fillId="15" borderId="14" xfId="0" applyFont="1" applyFill="1" applyBorder="1" applyAlignment="1">
      <alignment horizontal="center" vertical="center" wrapText="1"/>
    </xf>
    <xf numFmtId="0" fontId="5" fillId="15" borderId="1" xfId="0" applyFont="1" applyFill="1" applyBorder="1" applyAlignment="1">
      <alignment horizontal="left" vertical="center" wrapText="1"/>
    </xf>
    <xf numFmtId="0" fontId="5" fillId="15" borderId="3" xfId="0" applyFont="1" applyFill="1" applyBorder="1" applyAlignment="1">
      <alignment horizontal="left" vertical="center" wrapText="1"/>
    </xf>
    <xf numFmtId="0" fontId="15" fillId="0" borderId="34" xfId="0" applyFont="1" applyBorder="1" applyAlignment="1" applyProtection="1">
      <alignment horizontal="left" wrapText="1"/>
      <protection locked="0"/>
    </xf>
    <xf numFmtId="0" fontId="15" fillId="0" borderId="20" xfId="0" applyFont="1" applyBorder="1" applyAlignment="1" applyProtection="1">
      <alignment horizontal="left" wrapText="1"/>
      <protection locked="0"/>
    </xf>
    <xf numFmtId="0" fontId="15" fillId="0" borderId="21" xfId="0" applyFont="1" applyBorder="1" applyAlignment="1" applyProtection="1">
      <alignment horizontal="left" wrapText="1"/>
      <protection locked="0"/>
    </xf>
    <xf numFmtId="0" fontId="5" fillId="15" borderId="6" xfId="0" applyFont="1" applyFill="1" applyBorder="1" applyAlignment="1">
      <alignment vertical="center" wrapText="1"/>
    </xf>
    <xf numFmtId="0" fontId="5" fillId="15" borderId="6" xfId="0" applyFont="1" applyFill="1" applyBorder="1" applyAlignment="1">
      <alignment horizontal="center" vertical="center" wrapText="1"/>
    </xf>
    <xf numFmtId="0" fontId="5" fillId="16" borderId="6" xfId="0" applyFont="1" applyFill="1" applyBorder="1" applyAlignment="1" applyProtection="1">
      <alignment horizontal="center" vertical="center" wrapText="1"/>
      <protection locked="0"/>
    </xf>
    <xf numFmtId="0" fontId="5" fillId="15" borderId="27" xfId="0" applyFont="1" applyFill="1" applyBorder="1" applyAlignment="1">
      <alignment horizontal="center" vertical="center" wrapText="1"/>
    </xf>
    <xf numFmtId="0" fontId="5" fillId="15" borderId="57" xfId="0" applyFont="1" applyFill="1" applyBorder="1" applyAlignment="1">
      <alignment horizontal="center" vertical="center" wrapText="1"/>
    </xf>
    <xf numFmtId="0" fontId="5" fillId="16" borderId="59" xfId="0" applyFont="1" applyFill="1" applyBorder="1" applyAlignment="1" applyProtection="1">
      <alignment horizontal="center" vertical="center" wrapText="1"/>
      <protection locked="0"/>
    </xf>
    <xf numFmtId="0" fontId="15" fillId="0" borderId="34" xfId="0"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5" fillId="0" borderId="21" xfId="0" applyFont="1" applyBorder="1" applyAlignment="1" applyProtection="1">
      <alignment horizontal="left" vertical="top" wrapText="1"/>
      <protection locked="0"/>
    </xf>
    <xf numFmtId="0" fontId="5" fillId="15" borderId="15" xfId="0" applyFont="1" applyFill="1" applyBorder="1" applyAlignment="1">
      <alignment vertical="center" wrapText="1"/>
    </xf>
    <xf numFmtId="0" fontId="15" fillId="0" borderId="27" xfId="0" applyFont="1" applyBorder="1" applyAlignment="1" applyProtection="1">
      <alignment horizontal="justify" vertical="top" wrapText="1"/>
      <protection locked="0"/>
    </xf>
    <xf numFmtId="0" fontId="15" fillId="0" borderId="28" xfId="0" applyFont="1" applyBorder="1" applyAlignment="1" applyProtection="1">
      <alignment horizontal="justify" vertical="top" wrapText="1"/>
      <protection locked="0"/>
    </xf>
    <xf numFmtId="0" fontId="15" fillId="0" borderId="29" xfId="0" applyFont="1" applyBorder="1" applyAlignment="1" applyProtection="1">
      <alignment horizontal="justify" vertical="top" wrapText="1"/>
      <protection locked="0"/>
    </xf>
    <xf numFmtId="0" fontId="15" fillId="0" borderId="4" xfId="0" applyFont="1" applyBorder="1" applyAlignment="1" applyProtection="1">
      <alignment horizontal="justify" vertical="center" wrapText="1"/>
      <protection locked="0"/>
    </xf>
    <xf numFmtId="0" fontId="15" fillId="0" borderId="19" xfId="0" applyFont="1" applyBorder="1" applyAlignment="1" applyProtection="1">
      <alignment horizontal="justify" vertical="center" wrapText="1"/>
      <protection locked="0"/>
    </xf>
    <xf numFmtId="0" fontId="5" fillId="15" borderId="4" xfId="0" applyFont="1" applyFill="1" applyBorder="1" applyAlignment="1">
      <alignment horizontal="left" vertical="center" wrapText="1"/>
    </xf>
    <xf numFmtId="0" fontId="15" fillId="16" borderId="1" xfId="0" applyFont="1" applyFill="1" applyBorder="1" applyAlignment="1" applyProtection="1">
      <alignment horizontal="left" vertical="center" wrapText="1"/>
      <protection locked="0"/>
    </xf>
    <xf numFmtId="0" fontId="15" fillId="16" borderId="2" xfId="0" applyFont="1" applyFill="1" applyBorder="1" applyAlignment="1" applyProtection="1">
      <alignment horizontal="left" vertical="center" wrapText="1"/>
      <protection locked="0"/>
    </xf>
    <xf numFmtId="0" fontId="15" fillId="16" borderId="8" xfId="0" applyFont="1" applyFill="1" applyBorder="1" applyAlignment="1" applyProtection="1">
      <alignment horizontal="left" vertical="center" wrapText="1"/>
      <protection locked="0"/>
    </xf>
    <xf numFmtId="0" fontId="15" fillId="16" borderId="1" xfId="0" applyFont="1" applyFill="1" applyBorder="1" applyAlignment="1" applyProtection="1">
      <alignment horizontal="left" vertical="top" wrapText="1"/>
      <protection locked="0"/>
    </xf>
    <xf numFmtId="0" fontId="15" fillId="16" borderId="2" xfId="0" applyFont="1" applyFill="1" applyBorder="1" applyAlignment="1" applyProtection="1">
      <alignment horizontal="left" vertical="top" wrapText="1"/>
      <protection locked="0"/>
    </xf>
    <xf numFmtId="0" fontId="15" fillId="16" borderId="8" xfId="0" applyFont="1" applyFill="1" applyBorder="1" applyAlignment="1" applyProtection="1">
      <alignment horizontal="left" vertical="top" wrapText="1"/>
      <protection locked="0"/>
    </xf>
    <xf numFmtId="0" fontId="5" fillId="15" borderId="15" xfId="0" applyFont="1" applyFill="1" applyBorder="1" applyAlignment="1">
      <alignment horizontal="left" vertical="center" wrapText="1"/>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16" borderId="4" xfId="0" applyFont="1" applyFill="1" applyBorder="1" applyAlignment="1" applyProtection="1">
      <alignment horizontal="center" vertical="center" wrapText="1"/>
      <protection locked="0"/>
    </xf>
    <xf numFmtId="0" fontId="15" fillId="16" borderId="19" xfId="0" applyFont="1" applyFill="1" applyBorder="1" applyAlignment="1" applyProtection="1">
      <alignment horizontal="center" vertical="center" wrapText="1"/>
      <protection locked="0"/>
    </xf>
    <xf numFmtId="0" fontId="5" fillId="2" borderId="4" xfId="0" applyFont="1" applyFill="1" applyBorder="1" applyAlignment="1">
      <alignment vertical="center" wrapText="1"/>
    </xf>
    <xf numFmtId="0" fontId="15" fillId="0" borderId="4"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49" fontId="15" fillId="0" borderId="4"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5" fillId="15" borderId="25" xfId="0" applyFont="1" applyFill="1" applyBorder="1" applyAlignment="1">
      <alignment horizontal="left" vertical="center" wrapText="1"/>
    </xf>
    <xf numFmtId="0" fontId="15" fillId="0" borderId="25" xfId="0" applyFont="1" applyBorder="1" applyAlignment="1" applyProtection="1">
      <alignment horizontal="center" vertical="center" wrapText="1"/>
      <protection locked="0"/>
    </xf>
    <xf numFmtId="0" fontId="15" fillId="0" borderId="26" xfId="0" applyFont="1" applyBorder="1" applyAlignment="1" applyProtection="1">
      <alignment horizontal="center" vertical="center" wrapText="1"/>
      <protection locked="0"/>
    </xf>
    <xf numFmtId="0" fontId="2" fillId="0" borderId="38" xfId="0" applyFont="1" applyBorder="1" applyAlignment="1">
      <alignment horizontal="center"/>
    </xf>
    <xf numFmtId="0" fontId="2" fillId="0" borderId="31" xfId="0" applyFont="1" applyBorder="1" applyAlignment="1">
      <alignment horizontal="center"/>
    </xf>
    <xf numFmtId="0" fontId="2" fillId="0" borderId="37" xfId="0" applyFont="1" applyBorder="1" applyAlignment="1">
      <alignment horizontal="center"/>
    </xf>
    <xf numFmtId="0" fontId="4" fillId="14" borderId="14" xfId="0" applyFont="1" applyFill="1" applyBorder="1" applyAlignment="1" applyProtection="1">
      <alignment horizontal="center" vertical="center" wrapText="1"/>
    </xf>
    <xf numFmtId="0" fontId="4" fillId="14" borderId="15" xfId="0" applyFont="1" applyFill="1" applyBorder="1" applyAlignment="1" applyProtection="1">
      <alignment horizontal="center" vertical="center" wrapText="1"/>
    </xf>
    <xf numFmtId="0" fontId="4" fillId="14" borderId="16" xfId="0" applyFont="1" applyFill="1" applyBorder="1" applyAlignment="1" applyProtection="1">
      <alignment horizontal="center" vertical="center" wrapText="1"/>
    </xf>
    <xf numFmtId="0" fontId="2" fillId="15" borderId="2" xfId="0" applyFont="1" applyFill="1" applyBorder="1" applyAlignment="1" applyProtection="1">
      <alignment horizontal="center" vertical="center" wrapText="1"/>
    </xf>
    <xf numFmtId="0" fontId="2" fillId="15" borderId="3" xfId="0" applyFont="1" applyFill="1" applyBorder="1" applyAlignment="1" applyProtection="1">
      <alignment horizontal="center" vertical="center" wrapText="1"/>
    </xf>
    <xf numFmtId="0" fontId="2" fillId="0" borderId="1" xfId="0" applyFont="1" applyBorder="1" applyAlignment="1">
      <alignment horizontal="center" vertical="center"/>
    </xf>
    <xf numFmtId="0" fontId="0" fillId="0" borderId="2" xfId="0" applyBorder="1" applyAlignment="1">
      <alignment vertical="center"/>
    </xf>
    <xf numFmtId="0" fontId="0" fillId="0" borderId="8" xfId="0" applyBorder="1" applyAlignment="1">
      <alignment vertical="center"/>
    </xf>
    <xf numFmtId="0" fontId="2" fillId="0" borderId="8" xfId="0" applyFont="1" applyBorder="1" applyAlignment="1">
      <alignment horizontal="center" vertical="center"/>
    </xf>
    <xf numFmtId="0" fontId="2" fillId="14" borderId="44" xfId="0" applyFont="1" applyFill="1" applyBorder="1" applyAlignment="1" applyProtection="1">
      <alignment horizontal="center" vertical="center" wrapText="1"/>
    </xf>
    <xf numFmtId="0" fontId="2" fillId="14" borderId="40" xfId="0" applyFont="1" applyFill="1" applyBorder="1" applyAlignment="1" applyProtection="1">
      <alignment horizontal="center" vertical="center" wrapText="1"/>
    </xf>
    <xf numFmtId="0" fontId="2" fillId="15" borderId="54" xfId="0" applyFont="1" applyFill="1" applyBorder="1" applyAlignment="1" applyProtection="1">
      <alignment horizontal="center" vertical="center" wrapText="1"/>
    </xf>
    <xf numFmtId="0" fontId="2" fillId="15" borderId="18" xfId="0" applyFont="1" applyFill="1" applyBorder="1" applyAlignment="1" applyProtection="1">
      <alignment horizontal="center" vertical="center" wrapText="1"/>
    </xf>
    <xf numFmtId="0" fontId="2" fillId="15" borderId="52" xfId="0" applyFont="1" applyFill="1" applyBorder="1" applyAlignment="1" applyProtection="1">
      <alignment horizontal="center" vertical="center" wrapText="1"/>
    </xf>
    <xf numFmtId="0" fontId="2" fillId="15" borderId="58" xfId="0" applyFont="1" applyFill="1" applyBorder="1" applyAlignment="1" applyProtection="1">
      <alignment horizontal="center" vertical="center" wrapText="1"/>
    </xf>
    <xf numFmtId="0" fontId="4" fillId="16" borderId="1" xfId="0" applyFont="1" applyFill="1" applyBorder="1" applyAlignment="1" applyProtection="1">
      <alignment horizontal="center" vertical="center" wrapText="1"/>
    </xf>
    <xf numFmtId="0" fontId="4" fillId="16" borderId="2" xfId="0" applyFont="1" applyFill="1" applyBorder="1" applyAlignment="1" applyProtection="1">
      <alignment horizontal="center" vertical="center" wrapText="1"/>
    </xf>
    <xf numFmtId="0" fontId="4" fillId="16" borderId="8"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14" fillId="0" borderId="4"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2" fillId="15" borderId="20" xfId="0" applyFont="1" applyFill="1" applyBorder="1" applyAlignment="1" applyProtection="1">
      <alignment horizontal="center" vertical="center" wrapText="1"/>
    </xf>
    <xf numFmtId="0" fontId="2" fillId="15" borderId="35" xfId="0" applyFont="1" applyFill="1" applyBorder="1" applyAlignment="1" applyProtection="1">
      <alignment horizontal="center" vertical="center" wrapText="1"/>
    </xf>
    <xf numFmtId="0" fontId="2" fillId="0" borderId="34" xfId="0" applyFont="1" applyBorder="1" applyAlignment="1">
      <alignment horizontal="center" vertical="top" wrapText="1"/>
    </xf>
    <xf numFmtId="0" fontId="2" fillId="0" borderId="20" xfId="0" applyFont="1" applyBorder="1" applyAlignment="1">
      <alignment horizontal="center" vertical="top"/>
    </xf>
    <xf numFmtId="0" fontId="2" fillId="0" borderId="21" xfId="0" applyFont="1" applyBorder="1" applyAlignment="1">
      <alignment horizontal="center" vertical="top"/>
    </xf>
    <xf numFmtId="0" fontId="9" fillId="13" borderId="14" xfId="0" applyFont="1" applyFill="1" applyBorder="1" applyAlignment="1">
      <alignment horizontal="center" vertical="center" wrapText="1"/>
    </xf>
    <xf numFmtId="0" fontId="9" fillId="13" borderId="1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0" fillId="14" borderId="15" xfId="0" applyFill="1" applyBorder="1" applyAlignment="1"/>
    <xf numFmtId="0" fontId="0" fillId="14" borderId="16" xfId="0" applyFill="1" applyBorder="1" applyAlignment="1"/>
    <xf numFmtId="0" fontId="4" fillId="16" borderId="1" xfId="0" applyFont="1" applyFill="1" applyBorder="1" applyAlignment="1" applyProtection="1">
      <alignment horizontal="center" vertical="top" wrapText="1"/>
    </xf>
    <xf numFmtId="0" fontId="4" fillId="16" borderId="2" xfId="0" applyFont="1" applyFill="1" applyBorder="1" applyAlignment="1" applyProtection="1">
      <alignment horizontal="center" vertical="top" wrapText="1"/>
    </xf>
    <xf numFmtId="0" fontId="4" fillId="16" borderId="8" xfId="0" applyFont="1" applyFill="1" applyBorder="1" applyAlignment="1" applyProtection="1">
      <alignment horizontal="center" vertical="top"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3" xfId="0" applyFont="1" applyFill="1" applyBorder="1" applyAlignment="1">
      <alignment horizontal="center" vertical="center"/>
    </xf>
    <xf numFmtId="0" fontId="6" fillId="11" borderId="37"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6" fillId="11" borderId="38" xfId="0" applyFont="1" applyFill="1" applyBorder="1" applyAlignment="1">
      <alignment horizontal="center" vertical="center" wrapText="1"/>
    </xf>
    <xf numFmtId="0" fontId="2" fillId="12" borderId="1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9" fillId="10" borderId="11" xfId="0" applyFont="1" applyFill="1" applyBorder="1" applyAlignment="1">
      <alignment horizontal="center" vertical="center"/>
    </xf>
    <xf numFmtId="0" fontId="9" fillId="10" borderId="12" xfId="0" applyFont="1" applyFill="1" applyBorder="1" applyAlignment="1">
      <alignment horizontal="center" vertical="center"/>
    </xf>
    <xf numFmtId="0" fontId="9" fillId="10" borderId="13" xfId="0" applyFont="1" applyFill="1" applyBorder="1" applyAlignment="1">
      <alignment horizontal="center" vertical="center"/>
    </xf>
    <xf numFmtId="0" fontId="2" fillId="11" borderId="50" xfId="0" applyFont="1" applyFill="1" applyBorder="1" applyAlignment="1">
      <alignment horizontal="center" vertical="center" wrapText="1"/>
    </xf>
    <xf numFmtId="0" fontId="2" fillId="11" borderId="51"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4"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1" fillId="19" borderId="31" xfId="2" applyFont="1" applyFill="1" applyBorder="1" applyAlignment="1">
      <alignment horizontal="center" vertical="center" wrapText="1"/>
    </xf>
    <xf numFmtId="0" fontId="22" fillId="0" borderId="32" xfId="2" applyFont="1" applyBorder="1" applyAlignment="1" applyProtection="1">
      <alignment horizontal="center" vertical="center" wrapText="1"/>
      <protection locked="0"/>
    </xf>
    <xf numFmtId="0" fontId="17" fillId="0" borderId="4" xfId="2" applyFont="1" applyBorder="1" applyAlignment="1">
      <alignment horizontal="center" vertical="center" wrapText="1"/>
    </xf>
    <xf numFmtId="0" fontId="21" fillId="0" borderId="4" xfId="2" applyFont="1" applyBorder="1" applyAlignment="1" applyProtection="1">
      <alignment horizontal="center" vertical="center" wrapText="1"/>
      <protection locked="0"/>
    </xf>
    <xf numFmtId="0" fontId="17" fillId="0" borderId="4" xfId="2" applyFont="1" applyBorder="1" applyAlignment="1" applyProtection="1">
      <alignment horizontal="center" vertical="center" wrapText="1"/>
    </xf>
    <xf numFmtId="3" fontId="21" fillId="0" borderId="19" xfId="2" applyNumberFormat="1" applyFont="1" applyBorder="1" applyAlignment="1" applyProtection="1">
      <alignment horizontal="center" vertical="center" wrapText="1"/>
      <protection locked="0"/>
    </xf>
    <xf numFmtId="0" fontId="17" fillId="0" borderId="12" xfId="2" applyFont="1" applyBorder="1" applyAlignment="1">
      <alignment horizontal="center"/>
    </xf>
    <xf numFmtId="0" fontId="21" fillId="0" borderId="19" xfId="2" applyFont="1" applyBorder="1" applyAlignment="1" applyProtection="1">
      <alignment horizontal="center" vertical="center" wrapText="1"/>
      <protection locked="0"/>
    </xf>
    <xf numFmtId="0" fontId="19" fillId="0" borderId="4" xfId="2" applyFont="1" applyBorder="1" applyAlignment="1">
      <alignment horizontal="center" vertical="center" wrapText="1"/>
    </xf>
    <xf numFmtId="0" fontId="40" fillId="0" borderId="4" xfId="2" applyFont="1" applyBorder="1" applyAlignment="1" applyProtection="1">
      <alignment horizontal="center" vertical="center" wrapText="1"/>
      <protection locked="0"/>
    </xf>
    <xf numFmtId="0" fontId="19" fillId="0" borderId="4" xfId="2" applyFont="1" applyBorder="1" applyAlignment="1" applyProtection="1">
      <alignment horizontal="center" vertical="center" wrapText="1"/>
    </xf>
    <xf numFmtId="0" fontId="40" fillId="0" borderId="19" xfId="2" applyFont="1" applyBorder="1" applyAlignment="1" applyProtection="1">
      <alignment horizontal="center" vertical="center" wrapText="1"/>
      <protection locked="0"/>
    </xf>
    <xf numFmtId="0" fontId="21" fillId="0" borderId="12" xfId="2" applyFont="1" applyBorder="1" applyAlignment="1">
      <alignment horizontal="center" vertical="center" wrapText="1"/>
    </xf>
    <xf numFmtId="0" fontId="21" fillId="18" borderId="30" xfId="2" applyFont="1" applyFill="1" applyBorder="1" applyAlignment="1">
      <alignment horizontal="center" vertical="center" wrapText="1"/>
    </xf>
    <xf numFmtId="0" fontId="21" fillId="19" borderId="16" xfId="2" applyFont="1" applyFill="1" applyBorder="1" applyAlignment="1">
      <alignment horizontal="center" wrapText="1"/>
    </xf>
    <xf numFmtId="0" fontId="21" fillId="19" borderId="4" xfId="2" applyFont="1" applyFill="1" applyBorder="1" applyAlignment="1" applyProtection="1">
      <alignment horizontal="center" vertical="center" wrapText="1"/>
      <protection locked="0"/>
    </xf>
    <xf numFmtId="0" fontId="21" fillId="19" borderId="19" xfId="2" applyFont="1" applyFill="1" applyBorder="1" applyAlignment="1" applyProtection="1">
      <alignment horizontal="center" vertical="center" wrapText="1"/>
      <protection locked="0"/>
    </xf>
    <xf numFmtId="0" fontId="17" fillId="0" borderId="4" xfId="2" applyFont="1" applyBorder="1" applyAlignment="1">
      <alignment horizontal="center" wrapText="1"/>
    </xf>
    <xf numFmtId="0" fontId="21" fillId="19" borderId="4" xfId="2" applyFont="1" applyFill="1" applyBorder="1" applyAlignment="1">
      <alignment vertical="center" wrapText="1"/>
    </xf>
    <xf numFmtId="0" fontId="21" fillId="19" borderId="25" xfId="2" applyFont="1" applyFill="1" applyBorder="1" applyAlignment="1">
      <alignment vertical="center" wrapText="1"/>
    </xf>
    <xf numFmtId="0" fontId="21" fillId="0" borderId="54" xfId="2" applyFont="1" applyBorder="1" applyAlignment="1">
      <alignment horizontal="center" vertical="center" wrapText="1"/>
    </xf>
    <xf numFmtId="0" fontId="21" fillId="19" borderId="16" xfId="2" applyFont="1" applyFill="1" applyBorder="1" applyAlignment="1">
      <alignment horizontal="center" vertical="center" wrapText="1"/>
    </xf>
    <xf numFmtId="0" fontId="33" fillId="0" borderId="4" xfId="2" applyFont="1" applyBorder="1" applyAlignment="1">
      <alignment horizontal="left" vertical="center" wrapText="1"/>
    </xf>
    <xf numFmtId="0" fontId="34" fillId="0" borderId="4" xfId="2" applyFont="1" applyBorder="1" applyAlignment="1">
      <alignment horizontal="left" vertical="center" wrapText="1"/>
    </xf>
    <xf numFmtId="0" fontId="33" fillId="0" borderId="4" xfId="2" applyFont="1" applyBorder="1" applyAlignment="1">
      <alignment vertical="center" wrapText="1"/>
    </xf>
    <xf numFmtId="0" fontId="23" fillId="21" borderId="19" xfId="2" applyFont="1" applyFill="1" applyBorder="1" applyAlignment="1" applyProtection="1">
      <alignment horizontal="center" vertical="center" wrapText="1"/>
      <protection locked="0"/>
    </xf>
    <xf numFmtId="0" fontId="32" fillId="19" borderId="25" xfId="2" applyFont="1" applyFill="1" applyBorder="1" applyAlignment="1">
      <alignment horizontal="center" vertical="center" wrapText="1"/>
    </xf>
    <xf numFmtId="0" fontId="22" fillId="0" borderId="26" xfId="2" applyFont="1" applyBorder="1" applyAlignment="1" applyProtection="1">
      <alignment horizontal="center" vertical="center" wrapText="1"/>
      <protection locked="0"/>
    </xf>
    <xf numFmtId="0" fontId="21" fillId="19" borderId="14" xfId="2" applyFont="1" applyFill="1" applyBorder="1" applyAlignment="1">
      <alignment horizontal="center" vertical="center" wrapText="1"/>
    </xf>
    <xf numFmtId="0" fontId="21" fillId="19" borderId="4" xfId="2" applyFont="1" applyFill="1" applyBorder="1" applyAlignment="1">
      <alignment horizontal="left" vertical="center" wrapText="1"/>
    </xf>
    <xf numFmtId="0" fontId="30" fillId="0" borderId="19" xfId="2" applyFont="1" applyBorder="1" applyAlignment="1" applyProtection="1">
      <alignment horizontal="justify" vertical="center" wrapText="1"/>
      <protection locked="0"/>
    </xf>
    <xf numFmtId="0" fontId="32" fillId="19" borderId="6" xfId="2" applyFont="1" applyFill="1" applyBorder="1" applyAlignment="1">
      <alignment vertical="center" wrapText="1"/>
    </xf>
    <xf numFmtId="0" fontId="32" fillId="19" borderId="6" xfId="2" applyFont="1" applyFill="1" applyBorder="1" applyAlignment="1">
      <alignment horizontal="center" vertical="center" wrapText="1"/>
    </xf>
    <xf numFmtId="0" fontId="32" fillId="21" borderId="6" xfId="2" applyFont="1" applyFill="1" applyBorder="1" applyAlignment="1" applyProtection="1">
      <alignment horizontal="center" vertical="center" wrapText="1"/>
      <protection locked="0"/>
    </xf>
    <xf numFmtId="0" fontId="32" fillId="19" borderId="15" xfId="2" applyFont="1" applyFill="1" applyBorder="1" applyAlignment="1">
      <alignment horizontal="center" vertical="center" wrapText="1"/>
    </xf>
    <xf numFmtId="0" fontId="32" fillId="21" borderId="59" xfId="2" applyFont="1" applyFill="1" applyBorder="1" applyAlignment="1" applyProtection="1">
      <alignment horizontal="center" vertical="center" wrapText="1"/>
      <protection locked="0"/>
    </xf>
    <xf numFmtId="0" fontId="21" fillId="19" borderId="15" xfId="2" applyFont="1" applyFill="1" applyBorder="1" applyAlignment="1">
      <alignment vertical="center" wrapText="1"/>
    </xf>
    <xf numFmtId="0" fontId="30" fillId="0" borderId="16" xfId="2" applyFont="1" applyBorder="1" applyAlignment="1" applyProtection="1">
      <alignment horizontal="justify" vertical="center" wrapText="1"/>
      <protection locked="0"/>
    </xf>
    <xf numFmtId="0" fontId="30" fillId="21" borderId="19" xfId="2" applyFont="1" applyFill="1" applyBorder="1" applyAlignment="1" applyProtection="1">
      <alignment horizontal="center" vertical="center" wrapText="1"/>
      <protection locked="0"/>
    </xf>
    <xf numFmtId="0" fontId="30" fillId="21" borderId="19" xfId="2" applyFont="1" applyFill="1" applyBorder="1" applyAlignment="1" applyProtection="1">
      <alignment horizontal="center" vertical="top" wrapText="1" shrinkToFit="1"/>
      <protection locked="0"/>
    </xf>
    <xf numFmtId="0" fontId="22" fillId="21" borderId="19" xfId="2" applyFont="1" applyFill="1" applyBorder="1" applyAlignment="1" applyProtection="1">
      <alignment horizontal="center" vertical="center" wrapText="1"/>
      <protection locked="0"/>
    </xf>
    <xf numFmtId="0" fontId="21" fillId="19" borderId="15" xfId="2" applyFont="1" applyFill="1" applyBorder="1" applyAlignment="1">
      <alignment horizontal="left" vertical="center" wrapText="1"/>
    </xf>
    <xf numFmtId="0" fontId="22" fillId="0" borderId="16" xfId="2" applyFont="1" applyBorder="1" applyAlignment="1" applyProtection="1">
      <alignment horizontal="center" vertical="center" wrapText="1"/>
      <protection locked="0"/>
    </xf>
    <xf numFmtId="0" fontId="22" fillId="22" borderId="4" xfId="2" applyFont="1" applyFill="1" applyBorder="1" applyAlignment="1">
      <alignment vertical="center" wrapText="1"/>
    </xf>
    <xf numFmtId="0" fontId="22" fillId="0" borderId="19" xfId="2" applyFont="1" applyBorder="1" applyAlignment="1" applyProtection="1">
      <alignment horizontal="center" vertical="center" wrapText="1"/>
      <protection locked="0"/>
    </xf>
    <xf numFmtId="0" fontId="30" fillId="0" borderId="19" xfId="2" applyFont="1" applyBorder="1" applyAlignment="1" applyProtection="1">
      <alignment horizontal="center" vertical="center" wrapText="1"/>
      <protection locked="0"/>
    </xf>
    <xf numFmtId="0" fontId="21" fillId="19" borderId="25" xfId="2" applyFont="1" applyFill="1" applyBorder="1" applyAlignment="1">
      <alignment horizontal="left" vertical="center" wrapText="1"/>
    </xf>
    <xf numFmtId="0" fontId="30" fillId="0" borderId="26" xfId="2" applyFont="1" applyBorder="1" applyAlignment="1" applyProtection="1">
      <alignment horizontal="center" vertical="center" wrapText="1"/>
      <protection locked="0"/>
    </xf>
    <xf numFmtId="0" fontId="19" fillId="18" borderId="60" xfId="2" applyFont="1" applyFill="1" applyBorder="1" applyAlignment="1" applyProtection="1">
      <alignment horizontal="center" vertical="center" wrapText="1"/>
    </xf>
    <xf numFmtId="0" fontId="17" fillId="19" borderId="3" xfId="2" applyFont="1" applyFill="1" applyBorder="1" applyAlignment="1" applyProtection="1">
      <alignment horizontal="center" vertical="center" wrapText="1"/>
    </xf>
    <xf numFmtId="0" fontId="17" fillId="0" borderId="1"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8" xfId="2" applyFont="1" applyBorder="1" applyAlignment="1">
      <alignment horizontal="center" vertical="center" wrapText="1"/>
    </xf>
    <xf numFmtId="0" fontId="17" fillId="0" borderId="19" xfId="2" applyFont="1" applyBorder="1" applyAlignment="1">
      <alignment horizontal="center" vertical="center" wrapText="1"/>
    </xf>
    <xf numFmtId="0" fontId="17" fillId="0" borderId="19" xfId="2" applyFont="1" applyBorder="1" applyAlignment="1">
      <alignment horizontal="center" vertical="center"/>
    </xf>
    <xf numFmtId="0" fontId="17" fillId="18" borderId="17" xfId="2" applyFont="1" applyFill="1" applyBorder="1" applyAlignment="1" applyProtection="1">
      <alignment horizontal="center" vertical="center" wrapText="1"/>
    </xf>
    <xf numFmtId="0" fontId="17" fillId="21" borderId="19" xfId="2" applyFont="1" applyFill="1" applyBorder="1" applyAlignment="1" applyProtection="1">
      <alignment horizontal="center" vertical="center" wrapText="1"/>
    </xf>
    <xf numFmtId="0" fontId="17" fillId="0" borderId="3" xfId="2" applyFont="1" applyBorder="1" applyAlignment="1" applyProtection="1">
      <alignment horizontal="center" vertical="center" wrapText="1"/>
    </xf>
    <xf numFmtId="0" fontId="41" fillId="0" borderId="19" xfId="2" applyFont="1" applyBorder="1" applyAlignment="1">
      <alignment horizontal="center" vertical="center" wrapText="1"/>
    </xf>
    <xf numFmtId="0" fontId="17" fillId="19" borderId="35" xfId="2" applyFont="1" applyFill="1" applyBorder="1" applyAlignment="1" applyProtection="1">
      <alignment horizontal="center" vertical="center" wrapText="1"/>
    </xf>
    <xf numFmtId="0" fontId="17" fillId="0" borderId="26" xfId="2" applyFont="1" applyBorder="1" applyAlignment="1">
      <alignment horizontal="center" wrapText="1"/>
    </xf>
    <xf numFmtId="0" fontId="16" fillId="17" borderId="60" xfId="2" applyFont="1" applyFill="1" applyBorder="1" applyAlignment="1">
      <alignment horizontal="center" vertical="center" wrapText="1"/>
    </xf>
    <xf numFmtId="0" fontId="17" fillId="0" borderId="26" xfId="2" applyFont="1" applyBorder="1" applyAlignment="1">
      <alignment horizontal="center" vertical="center"/>
    </xf>
    <xf numFmtId="0" fontId="19" fillId="21" borderId="19" xfId="2" applyFont="1" applyFill="1" applyBorder="1" applyAlignment="1" applyProtection="1">
      <alignment horizontal="center" vertical="center" wrapText="1"/>
    </xf>
    <xf numFmtId="3" fontId="2" fillId="0" borderId="4" xfId="0" applyNumberFormat="1" applyFont="1" applyFill="1" applyBorder="1" applyAlignment="1" applyProtection="1">
      <alignment horizontal="center" vertical="center" wrapText="1"/>
    </xf>
    <xf numFmtId="0" fontId="5" fillId="15" borderId="4" xfId="0"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xf>
    <xf numFmtId="3" fontId="2" fillId="0" borderId="3" xfId="0" applyNumberFormat="1" applyFont="1" applyFill="1" applyBorder="1" applyAlignment="1" applyProtection="1">
      <alignment horizontal="center" vertical="center" wrapText="1"/>
    </xf>
    <xf numFmtId="3" fontId="5" fillId="0" borderId="1" xfId="0" applyNumberFormat="1" applyFont="1" applyFill="1" applyBorder="1" applyAlignment="1" applyProtection="1">
      <alignment horizontal="center" vertical="center" wrapText="1"/>
      <protection locked="0"/>
    </xf>
    <xf numFmtId="3" fontId="5" fillId="0" borderId="3" xfId="0" applyNumberFormat="1" applyFont="1" applyFill="1" applyBorder="1" applyAlignment="1" applyProtection="1">
      <alignment horizontal="center" vertical="center" wrapText="1"/>
      <protection locked="0"/>
    </xf>
    <xf numFmtId="0" fontId="5" fillId="14" borderId="4" xfId="0" applyFont="1" applyFill="1" applyBorder="1" applyAlignment="1">
      <alignment horizontal="center" vertical="center" wrapText="1"/>
    </xf>
    <xf numFmtId="4" fontId="5" fillId="16" borderId="4" xfId="0" applyNumberFormat="1" applyFont="1" applyFill="1" applyBorder="1" applyAlignment="1" applyProtection="1">
      <alignment horizontal="center" vertical="center" wrapText="1"/>
      <protection locked="0"/>
    </xf>
    <xf numFmtId="4" fontId="13" fillId="16" borderId="4" xfId="0" applyNumberFormat="1" applyFont="1" applyFill="1" applyBorder="1" applyAlignment="1" applyProtection="1">
      <alignment horizontal="center" vertical="center" wrapText="1"/>
      <protection locked="0"/>
    </xf>
    <xf numFmtId="4" fontId="13" fillId="16" borderId="1" xfId="0" applyNumberFormat="1" applyFont="1" applyFill="1" applyBorder="1" applyAlignment="1" applyProtection="1">
      <alignment horizontal="center" vertical="center" wrapText="1"/>
      <protection locked="0"/>
    </xf>
    <xf numFmtId="4" fontId="13" fillId="16" borderId="3" xfId="0" applyNumberFormat="1" applyFont="1" applyFill="1" applyBorder="1" applyAlignment="1" applyProtection="1">
      <alignment horizontal="center" vertical="center" wrapText="1"/>
      <protection locked="0"/>
    </xf>
    <xf numFmtId="4" fontId="5"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4" fontId="5"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2" fillId="0" borderId="2" xfId="0" applyFont="1" applyFill="1" applyBorder="1" applyAlignment="1">
      <alignment horizontal="center" vertical="center" wrapText="1"/>
    </xf>
    <xf numFmtId="4" fontId="5" fillId="16" borderId="1" xfId="0" applyNumberFormat="1" applyFont="1" applyFill="1" applyBorder="1" applyAlignment="1" applyProtection="1">
      <alignment horizontal="center" vertical="center" wrapText="1"/>
      <protection locked="0"/>
    </xf>
    <xf numFmtId="4" fontId="5" fillId="16" borderId="3" xfId="0" applyNumberFormat="1" applyFont="1" applyFill="1" applyBorder="1" applyAlignment="1" applyProtection="1">
      <alignment horizontal="center" vertical="center" wrapText="1"/>
      <protection locked="0"/>
    </xf>
    <xf numFmtId="0" fontId="2" fillId="0" borderId="9"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9"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58" xfId="0" applyFont="1" applyFill="1" applyBorder="1" applyAlignment="1">
      <alignment horizontal="center" vertical="center" wrapText="1"/>
    </xf>
    <xf numFmtId="4" fontId="5" fillId="16" borderId="9" xfId="0" applyNumberFormat="1" applyFont="1" applyFill="1" applyBorder="1" applyAlignment="1" applyProtection="1">
      <alignment horizontal="center" vertical="center" wrapText="1"/>
      <protection locked="0"/>
    </xf>
    <xf numFmtId="4" fontId="5" fillId="16" borderId="18" xfId="0" applyNumberFormat="1" applyFont="1" applyFill="1" applyBorder="1" applyAlignment="1" applyProtection="1">
      <alignment horizontal="center" vertical="center" wrapText="1"/>
      <protection locked="0"/>
    </xf>
    <xf numFmtId="4" fontId="5" fillId="16" borderId="49" xfId="0" applyNumberFormat="1" applyFont="1" applyFill="1" applyBorder="1" applyAlignment="1" applyProtection="1">
      <alignment horizontal="center" vertical="center" wrapText="1"/>
      <protection locked="0"/>
    </xf>
    <xf numFmtId="4" fontId="5" fillId="16" borderId="58" xfId="0" applyNumberFormat="1" applyFont="1" applyFill="1" applyBorder="1" applyAlignment="1" applyProtection="1">
      <alignment horizontal="center" vertical="center" wrapText="1"/>
      <protection locked="0"/>
    </xf>
    <xf numFmtId="0" fontId="2" fillId="0" borderId="54" xfId="0" applyFont="1" applyBorder="1" applyAlignment="1">
      <alignment horizontal="center" vertical="center" wrapText="1"/>
    </xf>
    <xf numFmtId="0" fontId="2" fillId="0" borderId="52" xfId="0" applyFont="1" applyBorder="1" applyAlignment="1">
      <alignment horizontal="center" vertical="center" wrapText="1"/>
    </xf>
    <xf numFmtId="4" fontId="5" fillId="0" borderId="4" xfId="0"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protection locked="0"/>
    </xf>
    <xf numFmtId="4" fontId="5" fillId="0" borderId="3" xfId="0" applyNumberFormat="1"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wrapText="1"/>
    </xf>
    <xf numFmtId="0" fontId="5" fillId="0" borderId="2" xfId="0" applyFont="1" applyFill="1" applyBorder="1" applyAlignment="1" applyProtection="1">
      <alignment horizontal="center" vertical="center" wrapText="1"/>
      <protection locked="0"/>
    </xf>
    <xf numFmtId="0" fontId="15" fillId="0" borderId="4" xfId="0" applyFont="1" applyFill="1" applyBorder="1" applyAlignment="1" applyProtection="1">
      <alignment horizontal="center" vertical="center" wrapText="1"/>
      <protection locked="0"/>
    </xf>
    <xf numFmtId="0" fontId="5" fillId="15" borderId="1"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5" borderId="3" xfId="0" applyFont="1" applyFill="1" applyBorder="1" applyAlignment="1">
      <alignment horizontal="center" vertical="center" wrapText="1"/>
    </xf>
    <xf numFmtId="0" fontId="5" fillId="14" borderId="5" xfId="0" applyFont="1" applyFill="1" applyBorder="1" applyAlignment="1">
      <alignment horizontal="center" vertical="center" wrapText="1"/>
    </xf>
    <xf numFmtId="0" fontId="5" fillId="14" borderId="6" xfId="0" applyFont="1" applyFill="1" applyBorder="1" applyAlignment="1">
      <alignment horizontal="center" vertical="center" wrapText="1"/>
    </xf>
    <xf numFmtId="0" fontId="5" fillId="14" borderId="7" xfId="0" applyFont="1" applyFill="1" applyBorder="1" applyAlignment="1">
      <alignment horizontal="center" vertical="center" wrapText="1"/>
    </xf>
    <xf numFmtId="0" fontId="5" fillId="15" borderId="9" xfId="0" applyFont="1" applyFill="1" applyBorder="1" applyAlignment="1">
      <alignment horizontal="center" vertical="center" wrapText="1"/>
    </xf>
    <xf numFmtId="0" fontId="5" fillId="15" borderId="18" xfId="0" applyFont="1" applyFill="1" applyBorder="1" applyAlignment="1">
      <alignment horizontal="center" vertical="center" wrapText="1"/>
    </xf>
    <xf numFmtId="0" fontId="5" fillId="15" borderId="10" xfId="0" applyFont="1" applyFill="1" applyBorder="1" applyAlignment="1">
      <alignment horizontal="center" vertical="center" wrapText="1"/>
    </xf>
    <xf numFmtId="0" fontId="5" fillId="15" borderId="23" xfId="0" applyFont="1" applyFill="1" applyBorder="1" applyAlignment="1">
      <alignment horizontal="center" vertical="center" wrapText="1"/>
    </xf>
    <xf numFmtId="0" fontId="5" fillId="15" borderId="49" xfId="0" applyFont="1" applyFill="1" applyBorder="1" applyAlignment="1">
      <alignment horizontal="center" vertical="center" wrapText="1"/>
    </xf>
    <xf numFmtId="0" fontId="5" fillId="15" borderId="58" xfId="0" applyFont="1" applyFill="1" applyBorder="1" applyAlignment="1">
      <alignment horizontal="center" vertical="center" wrapText="1"/>
    </xf>
    <xf numFmtId="0" fontId="15" fillId="0" borderId="9" xfId="0" applyFont="1" applyFill="1" applyBorder="1" applyAlignment="1" applyProtection="1">
      <alignment horizontal="justify" vertical="center" wrapText="1"/>
      <protection locked="0"/>
    </xf>
    <xf numFmtId="0" fontId="15" fillId="0" borderId="54" xfId="0" applyFont="1" applyFill="1" applyBorder="1" applyAlignment="1" applyProtection="1">
      <alignment horizontal="justify" vertical="center" wrapText="1"/>
      <protection locked="0"/>
    </xf>
    <xf numFmtId="0" fontId="15" fillId="0" borderId="18" xfId="0" applyFont="1" applyFill="1" applyBorder="1" applyAlignment="1" applyProtection="1">
      <alignment horizontal="justify" vertical="center" wrapText="1"/>
      <protection locked="0"/>
    </xf>
    <xf numFmtId="0" fontId="15" fillId="0" borderId="10" xfId="0" applyFont="1" applyFill="1" applyBorder="1" applyAlignment="1" applyProtection="1">
      <alignment horizontal="justify" vertical="center" wrapText="1"/>
      <protection locked="0"/>
    </xf>
    <xf numFmtId="0" fontId="15" fillId="0" borderId="0" xfId="0" applyFont="1" applyFill="1" applyBorder="1" applyAlignment="1" applyProtection="1">
      <alignment horizontal="justify" vertical="center" wrapText="1"/>
      <protection locked="0"/>
    </xf>
    <xf numFmtId="0" fontId="15" fillId="0" borderId="23" xfId="0" applyFont="1" applyFill="1" applyBorder="1" applyAlignment="1" applyProtection="1">
      <alignment horizontal="justify" vertical="center" wrapText="1"/>
      <protection locked="0"/>
    </xf>
    <xf numFmtId="0" fontId="15" fillId="0" borderId="49" xfId="0" applyFont="1" applyFill="1" applyBorder="1" applyAlignment="1" applyProtection="1">
      <alignment horizontal="justify" vertical="center" wrapText="1"/>
      <protection locked="0"/>
    </xf>
    <xf numFmtId="0" fontId="15" fillId="0" borderId="52" xfId="0" applyFont="1" applyFill="1" applyBorder="1" applyAlignment="1" applyProtection="1">
      <alignment horizontal="justify" vertical="center" wrapText="1"/>
      <protection locked="0"/>
    </xf>
    <xf numFmtId="0" fontId="15" fillId="0" borderId="58" xfId="0" applyFont="1" applyFill="1" applyBorder="1" applyAlignment="1" applyProtection="1">
      <alignment horizontal="justify" vertical="center" wrapText="1"/>
      <protection locked="0"/>
    </xf>
    <xf numFmtId="0" fontId="15" fillId="0" borderId="9" xfId="0" applyFont="1" applyBorder="1" applyAlignment="1" applyProtection="1">
      <alignment horizontal="justify" vertical="center" wrapText="1"/>
      <protection locked="0"/>
    </xf>
    <xf numFmtId="0" fontId="15" fillId="0" borderId="54" xfId="0" applyFont="1" applyBorder="1" applyAlignment="1" applyProtection="1">
      <alignment horizontal="justify" vertical="center" wrapText="1"/>
      <protection locked="0"/>
    </xf>
    <xf numFmtId="0" fontId="15" fillId="0" borderId="18" xfId="0" applyFont="1" applyBorder="1" applyAlignment="1" applyProtection="1">
      <alignment horizontal="justify" vertical="center" wrapText="1"/>
      <protection locked="0"/>
    </xf>
    <xf numFmtId="0" fontId="15" fillId="0" borderId="49" xfId="0" applyFont="1" applyBorder="1" applyAlignment="1" applyProtection="1">
      <alignment horizontal="justify" vertical="center" wrapText="1"/>
      <protection locked="0"/>
    </xf>
    <xf numFmtId="0" fontId="15" fillId="0" borderId="52" xfId="0" applyFont="1" applyBorder="1" applyAlignment="1" applyProtection="1">
      <alignment horizontal="justify" vertical="center" wrapText="1"/>
      <protection locked="0"/>
    </xf>
    <xf numFmtId="0" fontId="15" fillId="0" borderId="58" xfId="0" applyFont="1" applyBorder="1" applyAlignment="1" applyProtection="1">
      <alignment horizontal="justify" vertical="center" wrapText="1"/>
      <protection locked="0"/>
    </xf>
    <xf numFmtId="0" fontId="15" fillId="0" borderId="4" xfId="0" applyFont="1" applyBorder="1" applyAlignment="1" applyProtection="1">
      <alignment horizontal="justify" vertical="justify" wrapText="1"/>
      <protection locked="0"/>
    </xf>
    <xf numFmtId="0" fontId="15" fillId="0" borderId="4" xfId="0" applyFont="1" applyFill="1" applyBorder="1" applyAlignment="1" applyProtection="1">
      <alignment horizontal="justify" vertical="center" wrapText="1"/>
      <protection locked="0"/>
    </xf>
    <xf numFmtId="0" fontId="2" fillId="0" borderId="4" xfId="0" applyFont="1" applyBorder="1" applyAlignment="1">
      <alignment horizontal="center" vertical="center"/>
    </xf>
    <xf numFmtId="0" fontId="2" fillId="0" borderId="25" xfId="0" applyFont="1" applyBorder="1" applyAlignment="1">
      <alignment horizontal="center" wrapText="1"/>
    </xf>
    <xf numFmtId="0" fontId="2" fillId="0" borderId="26" xfId="0" applyFont="1" applyBorder="1" applyAlignment="1">
      <alignment horizontal="center"/>
    </xf>
    <xf numFmtId="0" fontId="2" fillId="16" borderId="1" xfId="0" applyFont="1" applyFill="1" applyBorder="1" applyAlignment="1" applyProtection="1">
      <alignment horizontal="center" vertical="center" wrapText="1"/>
    </xf>
    <xf numFmtId="0" fontId="2" fillId="16" borderId="2" xfId="0" applyFont="1" applyFill="1" applyBorder="1" applyAlignment="1" applyProtection="1">
      <alignment horizontal="center" vertical="center" wrapText="1"/>
    </xf>
    <xf numFmtId="0" fontId="2" fillId="16" borderId="8" xfId="0" applyFont="1" applyFill="1" applyBorder="1" applyAlignment="1" applyProtection="1">
      <alignment horizontal="center" vertical="center" wrapText="1"/>
    </xf>
    <xf numFmtId="0" fontId="5" fillId="0" borderId="19" xfId="0" applyFont="1" applyFill="1" applyBorder="1" applyAlignment="1">
      <alignment horizontal="center" vertical="center" wrapText="1"/>
    </xf>
    <xf numFmtId="0" fontId="0" fillId="0" borderId="4" xfId="0" applyFont="1" applyBorder="1" applyAlignment="1"/>
    <xf numFmtId="0" fontId="0" fillId="0" borderId="19" xfId="0" applyFont="1" applyBorder="1" applyAlignment="1"/>
    <xf numFmtId="0" fontId="45" fillId="0" borderId="25" xfId="0" applyFont="1" applyFill="1" applyBorder="1" applyAlignment="1">
      <alignment horizontal="center" vertical="center" wrapText="1"/>
    </xf>
    <xf numFmtId="0" fontId="43" fillId="0" borderId="4" xfId="0" applyFont="1" applyFill="1" applyBorder="1" applyAlignment="1" applyProtection="1">
      <alignment horizontal="center" vertical="center" wrapText="1"/>
      <protection locked="0"/>
    </xf>
    <xf numFmtId="0" fontId="43" fillId="0" borderId="25" xfId="0" applyFont="1" applyFill="1" applyBorder="1" applyAlignment="1" applyProtection="1">
      <alignment horizontal="center" vertical="center" wrapText="1"/>
      <protection locked="0"/>
    </xf>
    <xf numFmtId="4" fontId="45" fillId="0" borderId="25" xfId="0" applyNumberFormat="1" applyFont="1" applyFill="1" applyBorder="1" applyAlignment="1" applyProtection="1">
      <alignment horizontal="center" vertical="center" wrapText="1"/>
    </xf>
    <xf numFmtId="0" fontId="45" fillId="0" borderId="12" xfId="0" applyFont="1" applyBorder="1" applyAlignment="1">
      <alignment horizontal="center"/>
    </xf>
    <xf numFmtId="0" fontId="45" fillId="0" borderId="4" xfId="0" applyFont="1" applyFill="1" applyBorder="1" applyAlignment="1" applyProtection="1">
      <alignment horizontal="center" vertical="center" wrapText="1"/>
    </xf>
    <xf numFmtId="3" fontId="43" fillId="0" borderId="4" xfId="0" applyNumberFormat="1" applyFont="1" applyFill="1" applyBorder="1" applyAlignment="1" applyProtection="1">
      <alignment horizontal="center" vertical="center" wrapText="1"/>
      <protection locked="0"/>
    </xf>
    <xf numFmtId="0" fontId="43" fillId="0" borderId="19" xfId="0" applyFont="1" applyFill="1" applyBorder="1" applyAlignment="1" applyProtection="1">
      <alignment horizontal="center" vertical="center" wrapText="1"/>
      <protection locked="0"/>
    </xf>
    <xf numFmtId="0" fontId="45" fillId="0" borderId="1" xfId="0" applyFont="1" applyBorder="1" applyAlignment="1">
      <alignment horizontal="center" wrapText="1"/>
    </xf>
    <xf numFmtId="0" fontId="45" fillId="0" borderId="3" xfId="0" applyFont="1" applyBorder="1" applyAlignment="1">
      <alignment horizontal="center" wrapText="1"/>
    </xf>
    <xf numFmtId="0" fontId="45" fillId="0" borderId="4" xfId="0" applyFont="1" applyBorder="1" applyAlignment="1">
      <alignment horizontal="center"/>
    </xf>
    <xf numFmtId="164" fontId="43" fillId="16" borderId="4" xfId="1" applyNumberFormat="1" applyFont="1" applyFill="1" applyBorder="1" applyAlignment="1" applyProtection="1">
      <alignment horizontal="center" vertical="center" wrapText="1"/>
      <protection locked="0"/>
    </xf>
    <xf numFmtId="164" fontId="43" fillId="16" borderId="19" xfId="1" applyNumberFormat="1" applyFont="1" applyFill="1" applyBorder="1" applyAlignment="1" applyProtection="1">
      <alignment horizontal="center" vertical="center" wrapText="1"/>
      <protection locked="0"/>
    </xf>
    <xf numFmtId="0" fontId="43" fillId="0" borderId="12" xfId="0" applyFont="1" applyFill="1" applyBorder="1" applyAlignment="1">
      <alignment horizontal="center" vertical="center" wrapText="1"/>
    </xf>
    <xf numFmtId="0" fontId="43" fillId="14" borderId="14" xfId="0" applyFont="1" applyFill="1" applyBorder="1" applyAlignment="1">
      <alignment horizontal="center" vertical="center" wrapText="1"/>
    </xf>
    <xf numFmtId="0" fontId="43" fillId="14" borderId="17" xfId="0" applyFont="1" applyFill="1" applyBorder="1" applyAlignment="1">
      <alignment horizontal="center" vertical="center" wrapText="1"/>
    </xf>
    <xf numFmtId="0" fontId="43" fillId="14" borderId="24" xfId="0" applyFont="1" applyFill="1" applyBorder="1" applyAlignment="1">
      <alignment horizontal="center" vertical="center" wrapText="1"/>
    </xf>
    <xf numFmtId="0" fontId="43" fillId="15" borderId="15" xfId="0" applyFont="1" applyFill="1" applyBorder="1" applyAlignment="1">
      <alignment horizontal="center" wrapText="1"/>
    </xf>
    <xf numFmtId="0" fontId="43" fillId="15" borderId="16" xfId="0" applyFont="1" applyFill="1" applyBorder="1" applyAlignment="1">
      <alignment horizontal="center" wrapText="1"/>
    </xf>
    <xf numFmtId="0" fontId="43" fillId="15" borderId="4" xfId="0" applyFont="1" applyFill="1" applyBorder="1" applyAlignment="1" applyProtection="1">
      <alignment horizontal="center" vertical="center" wrapText="1"/>
      <protection locked="0"/>
    </xf>
    <xf numFmtId="0" fontId="43" fillId="15" borderId="19" xfId="0" applyFont="1" applyFill="1" applyBorder="1" applyAlignment="1" applyProtection="1">
      <alignment horizontal="center" vertical="center" wrapText="1"/>
      <protection locked="0"/>
    </xf>
    <xf numFmtId="164" fontId="43" fillId="0" borderId="4" xfId="1" applyNumberFormat="1" applyFont="1" applyFill="1" applyBorder="1" applyAlignment="1" applyProtection="1">
      <alignment horizontal="center" vertical="center" wrapText="1"/>
      <protection locked="0"/>
    </xf>
    <xf numFmtId="164" fontId="43" fillId="0" borderId="19" xfId="1" applyNumberFormat="1" applyFont="1" applyFill="1" applyBorder="1" applyAlignment="1" applyProtection="1">
      <alignment horizontal="center" vertical="center" wrapText="1"/>
      <protection locked="0"/>
    </xf>
    <xf numFmtId="0" fontId="45" fillId="0" borderId="2" xfId="0" applyFont="1" applyBorder="1" applyAlignment="1">
      <alignment horizontal="center" wrapText="1"/>
    </xf>
    <xf numFmtId="0" fontId="43" fillId="15" borderId="4" xfId="0" applyFont="1" applyFill="1" applyBorder="1" applyAlignment="1">
      <alignment vertical="center" wrapText="1"/>
    </xf>
    <xf numFmtId="0" fontId="43" fillId="15" borderId="25" xfId="0" applyFont="1" applyFill="1" applyBorder="1" applyAlignment="1">
      <alignment vertical="center" wrapText="1"/>
    </xf>
    <xf numFmtId="0" fontId="43" fillId="0" borderId="54" xfId="0" applyFont="1" applyFill="1" applyBorder="1" applyAlignment="1">
      <alignment horizontal="center" vertical="center" wrapText="1"/>
    </xf>
    <xf numFmtId="0" fontId="43" fillId="15" borderId="15" xfId="0" applyFont="1" applyFill="1" applyBorder="1" applyAlignment="1">
      <alignment horizontal="center" vertical="center" wrapText="1"/>
    </xf>
    <xf numFmtId="0" fontId="43" fillId="15" borderId="16" xfId="0" applyFont="1" applyFill="1" applyBorder="1" applyAlignment="1">
      <alignment horizontal="center" vertical="center" wrapText="1"/>
    </xf>
    <xf numFmtId="0" fontId="45" fillId="0" borderId="4" xfId="0" applyFont="1" applyBorder="1" applyAlignment="1">
      <alignment horizontal="center" wrapText="1"/>
    </xf>
    <xf numFmtId="0" fontId="45" fillId="0" borderId="25" xfId="0" applyFont="1" applyBorder="1" applyAlignment="1">
      <alignment horizontal="center"/>
    </xf>
    <xf numFmtId="164" fontId="43" fillId="16" borderId="25" xfId="1" applyNumberFormat="1" applyFont="1" applyFill="1" applyBorder="1" applyAlignment="1" applyProtection="1">
      <alignment horizontal="center" vertical="center" wrapText="1"/>
      <protection locked="0"/>
    </xf>
    <xf numFmtId="164" fontId="43" fillId="16" borderId="26" xfId="1" applyNumberFormat="1" applyFont="1" applyFill="1" applyBorder="1" applyAlignment="1" applyProtection="1">
      <alignment horizontal="center" vertical="center" wrapText="1"/>
      <protection locked="0"/>
    </xf>
    <xf numFmtId="0" fontId="43" fillId="15" borderId="34" xfId="0" applyFont="1" applyFill="1" applyBorder="1" applyAlignment="1">
      <alignment horizontal="center" vertical="center" wrapText="1"/>
    </xf>
    <xf numFmtId="0" fontId="43" fillId="15" borderId="35" xfId="0" applyFont="1" applyFill="1" applyBorder="1" applyAlignment="1">
      <alignment horizontal="center" vertical="center" wrapText="1"/>
    </xf>
    <xf numFmtId="0" fontId="44" fillId="0" borderId="25" xfId="0" applyFont="1" applyBorder="1" applyAlignment="1" applyProtection="1">
      <alignment horizontal="justify" vertical="center" wrapText="1"/>
      <protection locked="0"/>
    </xf>
    <xf numFmtId="0" fontId="44" fillId="0" borderId="26" xfId="0" applyFont="1" applyBorder="1" applyAlignment="1" applyProtection="1">
      <alignment horizontal="justify" vertical="center" wrapText="1"/>
      <protection locked="0"/>
    </xf>
    <xf numFmtId="0" fontId="43" fillId="15" borderId="14" xfId="0" applyFont="1" applyFill="1" applyBorder="1" applyAlignment="1">
      <alignment horizontal="center" vertical="center" wrapText="1"/>
    </xf>
    <xf numFmtId="0" fontId="44" fillId="16" borderId="4" xfId="0" applyFont="1" applyFill="1" applyBorder="1" applyAlignment="1" applyProtection="1">
      <alignment horizontal="justify" vertical="center" wrapText="1"/>
      <protection locked="0"/>
    </xf>
    <xf numFmtId="0" fontId="44" fillId="16" borderId="19" xfId="0" applyFont="1" applyFill="1" applyBorder="1" applyAlignment="1" applyProtection="1">
      <alignment horizontal="justify" vertical="center" wrapText="1"/>
      <protection locked="0"/>
    </xf>
    <xf numFmtId="0" fontId="43" fillId="15" borderId="6" xfId="0" applyFont="1" applyFill="1" applyBorder="1" applyAlignment="1">
      <alignment vertical="center" wrapText="1"/>
    </xf>
    <xf numFmtId="0" fontId="43" fillId="15" borderId="6" xfId="0" applyFont="1" applyFill="1" applyBorder="1" applyAlignment="1">
      <alignment horizontal="center" vertical="center" wrapText="1"/>
    </xf>
    <xf numFmtId="0" fontId="43" fillId="16" borderId="6" xfId="0" quotePrefix="1" applyFont="1" applyFill="1" applyBorder="1" applyAlignment="1" applyProtection="1">
      <alignment horizontal="center" vertical="center" wrapText="1"/>
      <protection locked="0"/>
    </xf>
    <xf numFmtId="0" fontId="43" fillId="16" borderId="6" xfId="0" applyFont="1" applyFill="1" applyBorder="1" applyAlignment="1" applyProtection="1">
      <alignment horizontal="center" vertical="center" wrapText="1"/>
      <protection locked="0"/>
    </xf>
    <xf numFmtId="0" fontId="43" fillId="15" borderId="27" xfId="0" applyFont="1" applyFill="1" applyBorder="1" applyAlignment="1">
      <alignment horizontal="center" vertical="center" wrapText="1"/>
    </xf>
    <xf numFmtId="0" fontId="43" fillId="15" borderId="57" xfId="0" applyFont="1" applyFill="1" applyBorder="1" applyAlignment="1">
      <alignment horizontal="center" vertical="center" wrapText="1"/>
    </xf>
    <xf numFmtId="0" fontId="43" fillId="16" borderId="59" xfId="0" applyFont="1" applyFill="1" applyBorder="1" applyAlignment="1" applyProtection="1">
      <alignment horizontal="center" vertical="center" wrapText="1"/>
      <protection locked="0"/>
    </xf>
    <xf numFmtId="0" fontId="44" fillId="0" borderId="25" xfId="0" applyFont="1" applyBorder="1" applyAlignment="1" applyProtection="1">
      <alignment horizontal="center" vertical="center" wrapText="1"/>
      <protection locked="0"/>
    </xf>
    <xf numFmtId="0" fontId="44" fillId="0" borderId="26" xfId="0" applyFont="1" applyBorder="1" applyAlignment="1" applyProtection="1">
      <alignment horizontal="center" vertical="center" wrapText="1"/>
      <protection locked="0"/>
    </xf>
    <xf numFmtId="0" fontId="43" fillId="15" borderId="15" xfId="0" applyFont="1" applyFill="1" applyBorder="1" applyAlignment="1">
      <alignment vertical="center" wrapText="1"/>
    </xf>
    <xf numFmtId="0" fontId="44" fillId="0" borderId="15" xfId="0" applyFont="1" applyBorder="1" applyAlignment="1" applyProtection="1">
      <alignment horizontal="justify" vertical="center" wrapText="1"/>
      <protection locked="0"/>
    </xf>
    <xf numFmtId="0" fontId="44" fillId="0" borderId="16" xfId="0" applyFont="1" applyBorder="1" applyAlignment="1" applyProtection="1">
      <alignment horizontal="justify" vertical="center" wrapText="1"/>
      <protection locked="0"/>
    </xf>
    <xf numFmtId="0" fontId="44" fillId="0" borderId="4" xfId="0" applyFont="1" applyBorder="1" applyAlignment="1" applyProtection="1">
      <alignment horizontal="justify" vertical="center" wrapText="1"/>
      <protection locked="0"/>
    </xf>
    <xf numFmtId="0" fontId="44" fillId="0" borderId="19" xfId="0" applyFont="1" applyBorder="1" applyAlignment="1" applyProtection="1">
      <alignment horizontal="justify" vertical="center" wrapText="1"/>
      <protection locked="0"/>
    </xf>
    <xf numFmtId="0" fontId="43" fillId="15" borderId="4" xfId="0" applyFont="1" applyFill="1" applyBorder="1" applyAlignment="1">
      <alignment horizontal="left" vertical="center" wrapText="1"/>
    </xf>
    <xf numFmtId="0" fontId="44" fillId="16" borderId="4" xfId="0" applyFont="1" applyFill="1" applyBorder="1" applyAlignment="1" applyProtection="1">
      <alignment horizontal="center" vertical="center" wrapText="1"/>
      <protection locked="0"/>
    </xf>
    <xf numFmtId="0" fontId="44" fillId="16" borderId="19" xfId="0" applyFont="1" applyFill="1" applyBorder="1" applyAlignment="1" applyProtection="1">
      <alignment horizontal="center" vertical="center" wrapText="1"/>
      <protection locked="0"/>
    </xf>
    <xf numFmtId="0" fontId="43" fillId="15" borderId="1" xfId="0" applyFont="1" applyFill="1" applyBorder="1" applyAlignment="1">
      <alignment horizontal="left" vertical="center" wrapText="1"/>
    </xf>
    <xf numFmtId="0" fontId="43" fillId="15" borderId="3" xfId="0" applyFont="1" applyFill="1" applyBorder="1" applyAlignment="1">
      <alignment horizontal="left" vertical="center" wrapText="1"/>
    </xf>
    <xf numFmtId="0" fontId="44" fillId="16" borderId="1" xfId="0" applyFont="1" applyFill="1" applyBorder="1" applyAlignment="1" applyProtection="1">
      <alignment horizontal="center" vertical="center" wrapText="1"/>
      <protection locked="0"/>
    </xf>
    <xf numFmtId="0" fontId="44" fillId="16" borderId="2" xfId="0" applyFont="1" applyFill="1" applyBorder="1" applyAlignment="1" applyProtection="1">
      <alignment horizontal="center" vertical="center" wrapText="1"/>
      <protection locked="0"/>
    </xf>
    <xf numFmtId="0" fontId="44" fillId="16" borderId="8" xfId="0" applyFont="1" applyFill="1" applyBorder="1" applyAlignment="1" applyProtection="1">
      <alignment horizontal="center" vertical="center" wrapText="1"/>
      <protection locked="0"/>
    </xf>
    <xf numFmtId="0" fontId="43" fillId="15" borderId="15" xfId="0" applyFont="1" applyFill="1" applyBorder="1" applyAlignment="1">
      <alignment horizontal="left" vertical="center" wrapText="1"/>
    </xf>
    <xf numFmtId="0" fontId="44" fillId="0" borderId="15" xfId="0" applyFont="1" applyBorder="1" applyAlignment="1" applyProtection="1">
      <alignment horizontal="center" vertical="center" wrapText="1"/>
      <protection locked="0"/>
    </xf>
    <xf numFmtId="0" fontId="44" fillId="0" borderId="16" xfId="0" applyFont="1" applyBorder="1" applyAlignment="1" applyProtection="1">
      <alignment horizontal="center" vertical="center" wrapText="1"/>
      <protection locked="0"/>
    </xf>
    <xf numFmtId="0" fontId="43" fillId="2" borderId="4" xfId="0" applyFont="1" applyFill="1" applyBorder="1" applyAlignment="1">
      <alignment vertical="center" wrapText="1"/>
    </xf>
    <xf numFmtId="0" fontId="44" fillId="0" borderId="4" xfId="0" applyFont="1" applyBorder="1" applyAlignment="1" applyProtection="1">
      <alignment horizontal="center" vertical="center" wrapText="1"/>
      <protection locked="0"/>
    </xf>
    <xf numFmtId="0" fontId="44" fillId="0" borderId="19" xfId="0" applyFont="1" applyBorder="1" applyAlignment="1" applyProtection="1">
      <alignment horizontal="center" vertical="center" wrapText="1"/>
      <protection locked="0"/>
    </xf>
    <xf numFmtId="0" fontId="43" fillId="15" borderId="25" xfId="0" applyFont="1" applyFill="1" applyBorder="1" applyAlignment="1">
      <alignment horizontal="left" vertical="center" wrapText="1"/>
    </xf>
    <xf numFmtId="0" fontId="42" fillId="14" borderId="14" xfId="0" applyFont="1" applyFill="1" applyBorder="1" applyAlignment="1" applyProtection="1">
      <alignment horizontal="center" vertical="center" wrapText="1"/>
    </xf>
    <xf numFmtId="0" fontId="42" fillId="14" borderId="15" xfId="0" applyFont="1" applyFill="1" applyBorder="1" applyAlignment="1" applyProtection="1">
      <alignment horizontal="center" vertical="center" wrapText="1"/>
    </xf>
    <xf numFmtId="0" fontId="42" fillId="14" borderId="16" xfId="0" applyFont="1" applyFill="1" applyBorder="1" applyAlignment="1" applyProtection="1">
      <alignment horizontal="center" vertical="center" wrapText="1"/>
    </xf>
    <xf numFmtId="0" fontId="2" fillId="0" borderId="4" xfId="0" applyFont="1" applyBorder="1" applyAlignment="1"/>
    <xf numFmtId="0" fontId="2" fillId="0" borderId="19" xfId="0" applyFont="1" applyBorder="1" applyAlignment="1"/>
    <xf numFmtId="0" fontId="2" fillId="0" borderId="19" xfId="0" applyFont="1" applyBorder="1" applyAlignment="1">
      <alignment horizontal="center"/>
    </xf>
    <xf numFmtId="0" fontId="20" fillId="0" borderId="4"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0" fillId="0" borderId="4" xfId="0" applyBorder="1" applyAlignment="1"/>
    <xf numFmtId="0" fontId="0" fillId="0" borderId="19" xfId="0" applyBorder="1" applyAlignment="1"/>
    <xf numFmtId="0" fontId="15" fillId="0" borderId="15" xfId="0" applyFont="1" applyBorder="1" applyAlignment="1" applyProtection="1">
      <alignment horizontal="justify" vertical="center" wrapText="1"/>
      <protection locked="0"/>
    </xf>
    <xf numFmtId="0" fontId="15" fillId="0" borderId="16" xfId="0" applyFont="1" applyBorder="1" applyAlignment="1" applyProtection="1">
      <alignment horizontal="justify" vertical="center" wrapText="1"/>
      <protection locked="0"/>
    </xf>
    <xf numFmtId="49" fontId="15" fillId="16" borderId="4" xfId="0" applyNumberFormat="1" applyFont="1" applyFill="1" applyBorder="1" applyAlignment="1" applyProtection="1">
      <alignment horizontal="center" wrapText="1"/>
      <protection locked="0"/>
    </xf>
    <xf numFmtId="49" fontId="15" fillId="16" borderId="19" xfId="0" applyNumberFormat="1" applyFont="1" applyFill="1" applyBorder="1" applyAlignment="1" applyProtection="1">
      <alignment horizontal="center" wrapText="1"/>
      <protection locked="0"/>
    </xf>
    <xf numFmtId="0" fontId="15" fillId="16" borderId="1" xfId="0" applyFont="1" applyFill="1" applyBorder="1" applyAlignment="1" applyProtection="1">
      <alignment horizontal="center" vertical="center" wrapText="1"/>
      <protection locked="0"/>
    </xf>
    <xf numFmtId="0" fontId="15" fillId="16" borderId="2" xfId="0" applyFont="1" applyFill="1" applyBorder="1" applyAlignment="1" applyProtection="1">
      <alignment horizontal="center" vertical="center" wrapText="1"/>
      <protection locked="0"/>
    </xf>
    <xf numFmtId="0" fontId="15" fillId="16" borderId="8" xfId="0" applyFont="1" applyFill="1" applyBorder="1" applyAlignment="1" applyProtection="1">
      <alignment horizontal="center" vertical="center" wrapText="1"/>
      <protection locked="0"/>
    </xf>
    <xf numFmtId="0" fontId="15" fillId="0" borderId="25" xfId="0" applyFont="1" applyBorder="1" applyAlignment="1" applyProtection="1">
      <alignment horizontal="justify" vertical="center" wrapText="1"/>
      <protection locked="0"/>
    </xf>
    <xf numFmtId="0" fontId="15" fillId="0" borderId="26" xfId="0" applyFont="1" applyBorder="1" applyAlignment="1" applyProtection="1">
      <alignment horizontal="justify" vertical="center" wrapText="1"/>
      <protection locked="0"/>
    </xf>
    <xf numFmtId="0" fontId="5" fillId="16" borderId="6" xfId="0" quotePrefix="1" applyFont="1" applyFill="1" applyBorder="1" applyAlignment="1" applyProtection="1">
      <alignment horizontal="center" vertical="center" wrapText="1"/>
      <protection locked="0"/>
    </xf>
    <xf numFmtId="3" fontId="5" fillId="16" borderId="19" xfId="0" applyNumberFormat="1" applyFont="1" applyFill="1" applyBorder="1" applyAlignment="1" applyProtection="1">
      <alignment horizontal="center" vertical="center" wrapText="1"/>
      <protection locked="0"/>
    </xf>
    <xf numFmtId="0" fontId="2" fillId="0" borderId="2" xfId="0" applyFont="1" applyBorder="1" applyAlignment="1">
      <alignment horizontal="center" wrapText="1"/>
    </xf>
    <xf numFmtId="3" fontId="5" fillId="16" borderId="1" xfId="0" applyNumberFormat="1" applyFont="1" applyFill="1" applyBorder="1" applyAlignment="1" applyProtection="1">
      <alignment horizontal="center" vertical="center" wrapText="1"/>
      <protection locked="0"/>
    </xf>
    <xf numFmtId="3" fontId="5" fillId="16" borderId="8" xfId="0" applyNumberFormat="1" applyFont="1" applyFill="1" applyBorder="1" applyAlignment="1" applyProtection="1">
      <alignment horizontal="center" vertical="center" wrapText="1"/>
      <protection locked="0"/>
    </xf>
    <xf numFmtId="49" fontId="2" fillId="0" borderId="4" xfId="0" applyNumberFormat="1" applyFont="1" applyBorder="1" applyAlignment="1">
      <alignment horizontal="center" wrapText="1"/>
    </xf>
    <xf numFmtId="0" fontId="5" fillId="0" borderId="37" xfId="0" applyFont="1" applyFill="1" applyBorder="1" applyAlignment="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Border="1" applyAlignment="1">
      <alignment horizontal="center" wrapText="1"/>
    </xf>
    <xf numFmtId="49" fontId="5" fillId="15" borderId="4" xfId="0" applyNumberFormat="1" applyFont="1" applyFill="1" applyBorder="1" applyAlignment="1" applyProtection="1">
      <alignment vertical="center" wrapText="1"/>
      <protection locked="0"/>
    </xf>
    <xf numFmtId="49" fontId="15" fillId="0" borderId="4" xfId="0" applyNumberFormat="1" applyFont="1" applyBorder="1" applyAlignment="1" applyProtection="1">
      <alignment horizontal="justify" vertical="center" wrapText="1"/>
      <protection locked="0"/>
    </xf>
    <xf numFmtId="49" fontId="15" fillId="0" borderId="19" xfId="0" applyNumberFormat="1" applyFont="1" applyBorder="1" applyAlignment="1" applyProtection="1">
      <alignment horizontal="justify" vertical="center" wrapText="1"/>
      <protection locked="0"/>
    </xf>
    <xf numFmtId="17" fontId="15" fillId="0" borderId="25" xfId="0" applyNumberFormat="1" applyFont="1" applyBorder="1" applyAlignment="1" applyProtection="1">
      <alignment horizontal="justify" vertical="center" wrapText="1"/>
      <protection locked="0"/>
    </xf>
    <xf numFmtId="0" fontId="5" fillId="16" borderId="1" xfId="0" applyFont="1" applyFill="1" applyBorder="1" applyAlignment="1" applyProtection="1">
      <alignment horizontal="center" vertical="center" wrapText="1"/>
      <protection locked="0"/>
    </xf>
    <xf numFmtId="0" fontId="5" fillId="16" borderId="3" xfId="0" applyFont="1" applyFill="1" applyBorder="1" applyAlignment="1" applyProtection="1">
      <alignment horizontal="center" vertical="center" wrapText="1"/>
      <protection locked="0"/>
    </xf>
    <xf numFmtId="0" fontId="5" fillId="16" borderId="8" xfId="0" applyFont="1" applyFill="1" applyBorder="1" applyAlignment="1" applyProtection="1">
      <alignment horizontal="center" vertical="center" wrapText="1"/>
      <protection locked="0"/>
    </xf>
    <xf numFmtId="0" fontId="2" fillId="0" borderId="34"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xf>
    <xf numFmtId="0" fontId="2" fillId="0" borderId="35" xfId="0" applyFont="1" applyBorder="1" applyAlignment="1">
      <alignment horizontal="center"/>
    </xf>
    <xf numFmtId="0" fontId="5" fillId="0" borderId="34" xfId="0" applyFont="1" applyFill="1" applyBorder="1" applyAlignment="1" applyProtection="1">
      <alignment horizontal="center" vertical="center" wrapText="1"/>
      <protection locked="0"/>
    </xf>
    <xf numFmtId="0" fontId="5" fillId="0" borderId="35" xfId="0" applyFont="1" applyFill="1" applyBorder="1" applyAlignment="1" applyProtection="1">
      <alignment horizontal="center" vertical="center" wrapText="1"/>
      <protection locked="0"/>
    </xf>
    <xf numFmtId="3" fontId="2" fillId="0" borderId="34" xfId="0" applyNumberFormat="1"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protection locked="0"/>
    </xf>
    <xf numFmtId="164" fontId="2" fillId="0" borderId="4" xfId="1" applyNumberFormat="1" applyFont="1" applyBorder="1" applyAlignment="1" applyProtection="1">
      <alignment horizontal="center"/>
      <protection locked="0"/>
    </xf>
    <xf numFmtId="164" fontId="2" fillId="0" borderId="1" xfId="1" applyNumberFormat="1" applyFont="1" applyBorder="1" applyAlignment="1" applyProtection="1">
      <alignment horizontal="center"/>
      <protection locked="0"/>
    </xf>
    <xf numFmtId="0" fontId="0" fillId="0" borderId="3" xfId="0" applyBorder="1" applyAlignment="1">
      <alignment horizontal="center"/>
    </xf>
    <xf numFmtId="0" fontId="0" fillId="0" borderId="1" xfId="0" applyBorder="1" applyAlignment="1"/>
    <xf numFmtId="0" fontId="0" fillId="0" borderId="3" xfId="0" applyBorder="1" applyAlignment="1"/>
    <xf numFmtId="164" fontId="2" fillId="0" borderId="1" xfId="1" applyNumberFormat="1" applyFont="1" applyBorder="1" applyAlignment="1" applyProtection="1">
      <alignment horizontal="center" wrapText="1"/>
      <protection locked="0"/>
    </xf>
    <xf numFmtId="0" fontId="4" fillId="6" borderId="4" xfId="0" applyFont="1" applyFill="1" applyBorder="1" applyAlignment="1" applyProtection="1">
      <alignment horizontal="center" vertical="center" wrapText="1"/>
    </xf>
    <xf numFmtId="0" fontId="4" fillId="6" borderId="19" xfId="0" applyFont="1" applyFill="1" applyBorder="1" applyAlignment="1" applyProtection="1">
      <alignment horizontal="center" vertical="center" wrapText="1"/>
    </xf>
    <xf numFmtId="164" fontId="2" fillId="0" borderId="3" xfId="1" applyNumberFormat="1" applyFont="1" applyBorder="1" applyAlignment="1" applyProtection="1">
      <alignment horizontal="center"/>
      <protection locked="0"/>
    </xf>
    <xf numFmtId="0" fontId="9" fillId="3" borderId="14"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wrapText="1"/>
    </xf>
    <xf numFmtId="0" fontId="4" fillId="6" borderId="4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9" xfId="0" applyFont="1" applyFill="1" applyBorder="1" applyAlignment="1" applyProtection="1">
      <alignment horizontal="center" vertical="center" wrapText="1"/>
    </xf>
    <xf numFmtId="0" fontId="4" fillId="6" borderId="18"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4" fillId="6" borderId="23" xfId="0" applyFont="1" applyFill="1" applyBorder="1" applyAlignment="1" applyProtection="1">
      <alignment horizontal="center" vertical="center" wrapText="1"/>
    </xf>
    <xf numFmtId="0" fontId="7" fillId="9" borderId="5"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8" borderId="52" xfId="0" applyFont="1" applyFill="1" applyBorder="1" applyAlignment="1">
      <alignment horizontal="center" vertical="center"/>
    </xf>
    <xf numFmtId="0" fontId="7" fillId="9" borderId="4"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3" xfId="0" applyFont="1" applyFill="1" applyBorder="1" applyAlignment="1">
      <alignment horizontal="center" vertical="center" wrapText="1"/>
    </xf>
  </cellXfs>
  <cellStyles count="4">
    <cellStyle name="Dziesiętny" xfId="1" builtinId="3"/>
    <cellStyle name="Normalny" xfId="0" builtinId="0"/>
    <cellStyle name="Normalny 2" xfId="2"/>
    <cellStyle name="Procentowy" xfId="3" builtinId="5"/>
  </cellStyles>
  <dxfs count="1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Documents%20and%20Settings\k.fijolek\Pulpit\KOMITET%20STERUJ&#260;CY%20VI%20posiedzenie\Plan%20Dzia&#322;ania%20V.2016.xlsm"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ZPITALE%20tryb%20pozakonkursowy\PLAN%20DZIA&#321;A&#323;%20WZ&#211;R%20przyj&#281;ty%2029.04.201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Documents%20and%20Settings\k.fijolek\Ustawienia%20lokalne\Temporary%20Internet%20Files\Content.Outlook\GHGLZSXL\PLAN%20DZIA&#321;A&#323;%2028-11-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ocuments%20and%20Settings\k.fijolek\Ustawienia%20lokalne\Temporary%20Internet%20Files\Content.Outlook\GHGLZSXL\FISZKA%20-%20rozbudowa%20Kliniki%20Hematologii%2029%2011%202016%20r%20%20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Documents%20and%20Settings\k.fijolek\Ustawienia%20lokalne\Temporary%20Internet%20Files\Content.Outlook\GHGLZSXL\Za&#322;%201%20do%20uchwa&#322;y%2022_WZ&#211;R%20RPD%20ZDROWIE_07%2011%202016%20bloki.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Y:\Za&#322;%201%20do%20uchwa&#322;y%2022_WZ&#211;R%20RPD%20ZDROWIE_28.04.2016.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Users\R5FE9~1.WOJ\AppData\Local\Temp\Rar$DI69.472\formularz%20Planu%20dzia&#322;a&#324;.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Users\R5FE9~1.WOJ\AppData\Local\Temp\Rar$DI69.472\formularz%20Planu%20dzia&#322;a&#324;.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Y:\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1 8vi"/>
      <sheetName val="Konkurs 2 9a "/>
      <sheetName val="Kryteria 8vi RPO WPK.7.K.1"/>
      <sheetName val="Kryteria 9a RPO WPK.6.K.1"/>
      <sheetName val="Kryteria 9a RPO WPK.6.P.1"/>
      <sheetName val="Kryteria 9a RPO WPK.6.P.2"/>
      <sheetName val="Projekt RPO WPK.6.P.1 Prz"/>
      <sheetName val="Projekt RPO WPK.6.P.2 Tg"/>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18">
          <cell r="K118" t="str">
            <v>CT2 Zwiększenie dostępności, stopnia wykorzystania i jakości technologii informacyjno-komunikacyjnych</v>
          </cell>
        </row>
        <row r="119">
          <cell r="K119" t="str">
            <v>CT8 Promowanie trwałego i wysokiej jakości zatrudnienia oraz wsparcie mobilności pracowników</v>
          </cell>
        </row>
        <row r="120">
          <cell r="K120" t="str">
            <v>CT9 Promowanie włączenia społecznego, walka z ubóstwem i wszelką dyskryminacją</v>
          </cell>
        </row>
        <row r="121">
          <cell r="K121" t="str">
            <v>CT 10 Inwestowanie w kształcenie, szkolenie oraz szkolenie zawodowe na rzecz zdobywania umiejętności i uczenia się przez całe życie</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sheetData sheetId="2">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3"/>
      <sheetData sheetId="4"/>
      <sheetData sheetId="5"/>
      <sheetData sheetId="6"/>
      <sheetData sheetId="7"/>
      <sheetData sheetId="8"/>
      <sheetData sheetId="9"/>
      <sheetData sheetId="1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 val="Projekt RPO WPK.6.P.1 Prz"/>
    </sheetNames>
    <sheetDataSet>
      <sheetData sheetId="0">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Małopolskiego na lata 2014 - 2020</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cell r="N111" t="str">
            <v>PI 10iii</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16">
          <cell r="K116" t="str">
            <v>Regionalny Program Operacyjny Województwa Zachodniopomorskiego na lata 2014 - 2020</v>
          </cell>
        </row>
        <row r="119">
          <cell r="K119" t="str">
            <v>CT8 Promowanie trwałego i wysokiej jakości zatrudnienia oraz wsparcie mobilności pracowników</v>
          </cell>
        </row>
        <row r="120">
          <cell r="K120" t="str">
            <v>CT9 Promowanie włączenia społecznego, walka z ubóstwem i wszelką dyskryminacją</v>
          </cell>
        </row>
        <row r="121">
          <cell r="K121" t="str">
            <v>CT 10 Inwestowanie w kształcenie, szkolenie oraz szkolenie zawodowe na rzecz zdobywania umiejętności i uczenia się przez całe życie</v>
          </cell>
        </row>
        <row r="122">
          <cell r="K122" t="str">
            <v>CT 10 Inwestowanie w kształcenie, szkolenie oraz szkolenie zawodowe na rzecz zdobywania umiejętności i uczenia się przez całe życie</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sheetData>
      <sheetData sheetId="2"/>
      <sheetData sheetId="3"/>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Arkusz1"/>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refreshError="1"/>
      <sheetData sheetId="3" refreshError="1"/>
      <sheetData sheetId="4"/>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refreshError="1"/>
      <sheetData sheetId="3" refreshError="1"/>
      <sheetData sheetId="4"/>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4"/>
  <sheetViews>
    <sheetView tabSelected="1" view="pageBreakPreview" topLeftCell="A10" zoomScale="75" zoomScaleNormal="100" zoomScaleSheetLayoutView="75" workbookViewId="0">
      <selection activeCell="F18" sqref="F18"/>
    </sheetView>
  </sheetViews>
  <sheetFormatPr defaultRowHeight="12.75" x14ac:dyDescent="0.2"/>
  <cols>
    <col min="1" max="1" width="12.85546875" style="1" customWidth="1"/>
    <col min="2" max="3" width="8.42578125" style="1" customWidth="1"/>
    <col min="4" max="6" width="11.85546875" style="1" customWidth="1"/>
    <col min="7" max="7" width="16.140625" style="1" bestFit="1" customWidth="1"/>
    <col min="8" max="8" width="14.85546875" style="1" customWidth="1"/>
    <col min="9" max="9" width="9.5703125" style="1" customWidth="1"/>
    <col min="10" max="10" width="9.140625" style="1"/>
    <col min="11" max="15" width="9.140625" style="1" customWidth="1"/>
    <col min="16" max="16384" width="9.140625" style="1"/>
  </cols>
  <sheetData>
    <row r="1" spans="1:30" ht="45" customHeight="1" x14ac:dyDescent="0.2">
      <c r="A1" s="179" t="s">
        <v>1324</v>
      </c>
      <c r="B1" s="180"/>
      <c r="C1" s="180"/>
      <c r="D1" s="180"/>
      <c r="E1" s="180"/>
      <c r="F1" s="180"/>
      <c r="G1" s="180"/>
      <c r="H1" s="180"/>
      <c r="I1" s="180"/>
      <c r="J1" s="181"/>
    </row>
    <row r="2" spans="1:30" ht="30" customHeight="1" thickBot="1" x14ac:dyDescent="0.25">
      <c r="A2" s="203" t="s">
        <v>106</v>
      </c>
      <c r="B2" s="204"/>
      <c r="C2" s="204"/>
      <c r="D2" s="204"/>
      <c r="E2" s="205"/>
      <c r="F2" s="206" t="s">
        <v>1369</v>
      </c>
      <c r="G2" s="207"/>
      <c r="H2" s="207"/>
      <c r="I2" s="207"/>
      <c r="J2" s="208"/>
    </row>
    <row r="3" spans="1:30" ht="15" customHeight="1" thickBot="1" x14ac:dyDescent="0.25">
      <c r="A3" s="190"/>
      <c r="B3" s="190"/>
      <c r="C3" s="190"/>
      <c r="D3" s="190"/>
      <c r="E3" s="190"/>
      <c r="F3" s="190"/>
      <c r="G3" s="190"/>
      <c r="H3" s="190"/>
      <c r="I3" s="190"/>
      <c r="J3" s="190"/>
    </row>
    <row r="4" spans="1:30" ht="30" customHeight="1" x14ac:dyDescent="0.2">
      <c r="A4" s="182" t="s">
        <v>1</v>
      </c>
      <c r="B4" s="183"/>
      <c r="C4" s="183"/>
      <c r="D4" s="183"/>
      <c r="E4" s="183"/>
      <c r="F4" s="183"/>
      <c r="G4" s="183"/>
      <c r="H4" s="183"/>
      <c r="I4" s="183"/>
      <c r="J4" s="184"/>
    </row>
    <row r="5" spans="1:30" ht="30" customHeight="1" x14ac:dyDescent="0.2">
      <c r="A5" s="191" t="s">
        <v>105</v>
      </c>
      <c r="B5" s="192"/>
      <c r="C5" s="192"/>
      <c r="D5" s="192"/>
      <c r="E5" s="193" t="s">
        <v>133</v>
      </c>
      <c r="F5" s="194"/>
      <c r="G5" s="194"/>
      <c r="H5" s="194"/>
      <c r="I5" s="194"/>
      <c r="J5" s="195"/>
    </row>
    <row r="6" spans="1:30" ht="45" customHeight="1" x14ac:dyDescent="0.2">
      <c r="A6" s="191" t="s">
        <v>149</v>
      </c>
      <c r="B6" s="192"/>
      <c r="C6" s="192"/>
      <c r="D6" s="192"/>
      <c r="E6" s="193" t="s">
        <v>959</v>
      </c>
      <c r="F6" s="194"/>
      <c r="G6" s="194"/>
      <c r="H6" s="194"/>
      <c r="I6" s="194"/>
      <c r="J6" s="195"/>
    </row>
    <row r="7" spans="1:30" ht="54.75" customHeight="1" thickBot="1" x14ac:dyDescent="0.25">
      <c r="A7" s="185" t="s">
        <v>8</v>
      </c>
      <c r="B7" s="186"/>
      <c r="C7" s="186"/>
      <c r="D7" s="186"/>
      <c r="E7" s="187" t="s">
        <v>1018</v>
      </c>
      <c r="F7" s="188"/>
      <c r="G7" s="188"/>
      <c r="H7" s="188"/>
      <c r="I7" s="188"/>
      <c r="J7" s="189"/>
    </row>
    <row r="8" spans="1:30" s="4" customFormat="1" ht="15" customHeight="1" thickBot="1" x14ac:dyDescent="0.25">
      <c r="A8" s="214"/>
      <c r="B8" s="214"/>
      <c r="C8" s="214"/>
      <c r="D8" s="214"/>
      <c r="E8" s="214"/>
      <c r="F8" s="214"/>
      <c r="G8" s="214"/>
      <c r="H8" s="214"/>
      <c r="I8" s="214"/>
      <c r="J8" s="214"/>
    </row>
    <row r="9" spans="1:30" s="4" customFormat="1" ht="30" customHeight="1" x14ac:dyDescent="0.2">
      <c r="A9" s="211" t="s">
        <v>10</v>
      </c>
      <c r="B9" s="212"/>
      <c r="C9" s="212"/>
      <c r="D9" s="212"/>
      <c r="E9" s="212"/>
      <c r="F9" s="212"/>
      <c r="G9" s="212"/>
      <c r="H9" s="212"/>
      <c r="I9" s="212"/>
      <c r="J9" s="213"/>
    </row>
    <row r="10" spans="1:30" ht="30" customHeight="1" x14ac:dyDescent="0.2">
      <c r="A10" s="209" t="s">
        <v>9</v>
      </c>
      <c r="B10" s="202" t="s">
        <v>11</v>
      </c>
      <c r="C10" s="202"/>
      <c r="D10" s="200" t="s">
        <v>3</v>
      </c>
      <c r="E10" s="196" t="s">
        <v>12</v>
      </c>
      <c r="F10" s="197"/>
      <c r="G10" s="202" t="s">
        <v>2</v>
      </c>
      <c r="H10" s="202"/>
      <c r="I10" s="202" t="s">
        <v>15</v>
      </c>
      <c r="J10" s="215"/>
    </row>
    <row r="11" spans="1:30" ht="49.5" customHeight="1" x14ac:dyDescent="0.2">
      <c r="A11" s="210"/>
      <c r="B11" s="200"/>
      <c r="C11" s="200"/>
      <c r="D11" s="201"/>
      <c r="E11" s="198"/>
      <c r="F11" s="199"/>
      <c r="G11" s="15" t="s">
        <v>13</v>
      </c>
      <c r="H11" s="15" t="s">
        <v>14</v>
      </c>
      <c r="I11" s="200"/>
      <c r="J11" s="216"/>
    </row>
    <row r="12" spans="1:30" ht="57.75" customHeight="1" x14ac:dyDescent="0.25">
      <c r="A12" s="3" t="s">
        <v>109</v>
      </c>
      <c r="B12" s="229" t="s">
        <v>1036</v>
      </c>
      <c r="C12" s="229"/>
      <c r="D12" s="94" t="s">
        <v>42</v>
      </c>
      <c r="E12" s="193" t="s">
        <v>944</v>
      </c>
      <c r="F12" s="219"/>
      <c r="G12" s="44">
        <v>12600000</v>
      </c>
      <c r="H12" s="44">
        <v>2223529.4</v>
      </c>
      <c r="I12" s="218" t="s">
        <v>942</v>
      </c>
      <c r="J12" s="218"/>
      <c r="K12" s="23"/>
      <c r="AD12" s="26" t="s">
        <v>169</v>
      </c>
    </row>
    <row r="13" spans="1:30" ht="93" customHeight="1" x14ac:dyDescent="0.25">
      <c r="A13" s="3" t="s">
        <v>109</v>
      </c>
      <c r="B13" s="229" t="s">
        <v>1037</v>
      </c>
      <c r="C13" s="229"/>
      <c r="D13" s="94" t="s">
        <v>42</v>
      </c>
      <c r="E13" s="193" t="s">
        <v>939</v>
      </c>
      <c r="F13" s="219"/>
      <c r="G13" s="44">
        <v>29470000</v>
      </c>
      <c r="H13" s="44">
        <v>13700588.24</v>
      </c>
      <c r="I13" s="218" t="s">
        <v>942</v>
      </c>
      <c r="J13" s="218"/>
      <c r="K13" s="23"/>
      <c r="AD13" s="26" t="s">
        <v>169</v>
      </c>
    </row>
    <row r="14" spans="1:30" ht="65.25" customHeight="1" x14ac:dyDescent="0.25">
      <c r="A14" s="3" t="s">
        <v>109</v>
      </c>
      <c r="B14" s="229" t="s">
        <v>1038</v>
      </c>
      <c r="C14" s="229"/>
      <c r="D14" s="28" t="s">
        <v>45</v>
      </c>
      <c r="E14" s="220" t="s">
        <v>1125</v>
      </c>
      <c r="F14" s="220"/>
      <c r="G14" s="122">
        <v>16094213.539999999</v>
      </c>
      <c r="H14" s="122">
        <f>(G14/0.85)-G14</f>
        <v>2840155.3305882365</v>
      </c>
      <c r="I14" s="218" t="s">
        <v>942</v>
      </c>
      <c r="J14" s="218"/>
      <c r="K14" s="23"/>
      <c r="AD14" s="26" t="s">
        <v>169</v>
      </c>
    </row>
    <row r="15" spans="1:30" ht="81" customHeight="1" x14ac:dyDescent="0.25">
      <c r="A15" s="3" t="s">
        <v>109</v>
      </c>
      <c r="B15" s="221" t="s">
        <v>1234</v>
      </c>
      <c r="C15" s="222"/>
      <c r="D15" s="94" t="s">
        <v>42</v>
      </c>
      <c r="E15" s="193" t="s">
        <v>1241</v>
      </c>
      <c r="F15" s="219"/>
      <c r="G15" s="122">
        <v>36325000</v>
      </c>
      <c r="H15" s="122">
        <f>(G15/0.85)-G15</f>
        <v>6410294.1176470593</v>
      </c>
      <c r="I15" s="218" t="s">
        <v>942</v>
      </c>
      <c r="J15" s="218"/>
      <c r="K15" s="23"/>
      <c r="AD15" s="26"/>
    </row>
    <row r="16" spans="1:30" ht="90.75" customHeight="1" x14ac:dyDescent="0.25">
      <c r="A16" s="3" t="s">
        <v>109</v>
      </c>
      <c r="B16" s="223" t="s">
        <v>1235</v>
      </c>
      <c r="C16" s="227"/>
      <c r="D16" s="94" t="s">
        <v>42</v>
      </c>
      <c r="E16" s="193" t="s">
        <v>1292</v>
      </c>
      <c r="F16" s="228"/>
      <c r="G16" s="122">
        <v>33690786</v>
      </c>
      <c r="H16" s="122">
        <f>(G16/0.85)-G16</f>
        <v>5945432.8235294148</v>
      </c>
      <c r="I16" s="218" t="s">
        <v>943</v>
      </c>
      <c r="J16" s="218"/>
      <c r="K16" s="23"/>
      <c r="AD16" s="26"/>
    </row>
    <row r="17" spans="1:30" ht="96" customHeight="1" x14ac:dyDescent="0.25">
      <c r="A17" s="3" t="s">
        <v>109</v>
      </c>
      <c r="B17" s="221" t="s">
        <v>1267</v>
      </c>
      <c r="C17" s="222"/>
      <c r="D17" s="93" t="s">
        <v>42</v>
      </c>
      <c r="E17" s="223" t="s">
        <v>1294</v>
      </c>
      <c r="F17" s="224"/>
      <c r="G17" s="44">
        <f>20400000-6823199.54</f>
        <v>13576800.460000001</v>
      </c>
      <c r="H17" s="44">
        <f>3600000+6823199.54</f>
        <v>10423199.539999999</v>
      </c>
      <c r="I17" s="225" t="s">
        <v>943</v>
      </c>
      <c r="J17" s="226"/>
      <c r="K17" s="23"/>
      <c r="AD17" s="26" t="s">
        <v>169</v>
      </c>
    </row>
    <row r="18" spans="1:30" ht="15" x14ac:dyDescent="0.25">
      <c r="F18" s="166" t="s">
        <v>1370</v>
      </c>
      <c r="G18" s="44">
        <f>SUM(G12:G17)</f>
        <v>141756800</v>
      </c>
      <c r="H18" s="44">
        <f>SUM(H12:H17)</f>
        <v>41543199.45176471</v>
      </c>
      <c r="AD18" s="26" t="s">
        <v>169</v>
      </c>
    </row>
    <row r="19" spans="1:30" ht="6.75" customHeight="1" thickBot="1" x14ac:dyDescent="0.25"/>
    <row r="20" spans="1:30" ht="15" customHeight="1" x14ac:dyDescent="0.2">
      <c r="E20" s="7"/>
      <c r="F20" s="8"/>
      <c r="G20" s="8"/>
      <c r="H20" s="163"/>
    </row>
    <row r="21" spans="1:30" ht="15" customHeight="1" x14ac:dyDescent="0.2">
      <c r="E21" s="9" t="s">
        <v>1364</v>
      </c>
      <c r="F21" s="10"/>
      <c r="G21" s="10"/>
      <c r="H21" s="11"/>
    </row>
    <row r="22" spans="1:30" ht="15" customHeight="1" x14ac:dyDescent="0.2">
      <c r="E22" s="9"/>
      <c r="F22" s="10"/>
      <c r="G22" s="10"/>
      <c r="H22" s="164"/>
    </row>
    <row r="23" spans="1:30" ht="15" customHeight="1" x14ac:dyDescent="0.2">
      <c r="A23" s="110"/>
      <c r="E23" s="9"/>
      <c r="F23" s="10"/>
      <c r="G23" s="10"/>
      <c r="H23" s="11"/>
    </row>
    <row r="24" spans="1:30" ht="15" customHeight="1" x14ac:dyDescent="0.2">
      <c r="E24" s="9"/>
      <c r="F24" s="10"/>
      <c r="G24" s="10"/>
      <c r="H24" s="11"/>
    </row>
    <row r="25" spans="1:30" ht="0.75" customHeight="1" thickBot="1" x14ac:dyDescent="0.25">
      <c r="E25" s="12"/>
      <c r="F25" s="13"/>
      <c r="G25" s="13"/>
      <c r="H25" s="14"/>
    </row>
    <row r="27" spans="1:30" ht="12.75" customHeight="1" x14ac:dyDescent="0.2">
      <c r="E27" s="217" t="s">
        <v>145</v>
      </c>
      <c r="F27" s="217"/>
      <c r="G27" s="217"/>
      <c r="H27" s="217"/>
    </row>
    <row r="28" spans="1:30" x14ac:dyDescent="0.2">
      <c r="E28" s="217"/>
      <c r="F28" s="217"/>
      <c r="G28" s="217"/>
      <c r="H28" s="217"/>
    </row>
    <row r="29" spans="1:30" x14ac:dyDescent="0.2">
      <c r="E29" s="217"/>
      <c r="F29" s="217"/>
      <c r="G29" s="217"/>
      <c r="H29" s="217"/>
    </row>
    <row r="84" spans="7:14" x14ac:dyDescent="0.2">
      <c r="K84" s="5"/>
    </row>
    <row r="85" spans="7:14" x14ac:dyDescent="0.2">
      <c r="K85" s="5"/>
    </row>
    <row r="86" spans="7:14" ht="15" x14ac:dyDescent="0.25">
      <c r="G86" t="s">
        <v>171</v>
      </c>
      <c r="H86" s="27" t="s">
        <v>550</v>
      </c>
      <c r="K86" s="6" t="s">
        <v>141</v>
      </c>
    </row>
    <row r="87" spans="7:14" ht="15" x14ac:dyDescent="0.25">
      <c r="G87" t="s">
        <v>172</v>
      </c>
      <c r="H87" s="27" t="s">
        <v>551</v>
      </c>
      <c r="K87" s="6" t="s">
        <v>142</v>
      </c>
    </row>
    <row r="88" spans="7:14" ht="15" x14ac:dyDescent="0.25">
      <c r="G88" t="s">
        <v>173</v>
      </c>
      <c r="H88" s="27" t="s">
        <v>552</v>
      </c>
      <c r="K88" s="6" t="s">
        <v>143</v>
      </c>
    </row>
    <row r="89" spans="7:14" ht="15" x14ac:dyDescent="0.25">
      <c r="G89" t="s">
        <v>174</v>
      </c>
      <c r="H89" s="27" t="s">
        <v>553</v>
      </c>
      <c r="K89" s="6" t="s">
        <v>144</v>
      </c>
    </row>
    <row r="90" spans="7:14" ht="15" x14ac:dyDescent="0.25">
      <c r="G90" t="s">
        <v>175</v>
      </c>
      <c r="H90" s="27" t="s">
        <v>554</v>
      </c>
      <c r="K90" s="6"/>
    </row>
    <row r="91" spans="7:14" ht="15" x14ac:dyDescent="0.25">
      <c r="G91" t="s">
        <v>176</v>
      </c>
      <c r="H91" s="27" t="s">
        <v>555</v>
      </c>
    </row>
    <row r="92" spans="7:14" ht="15" x14ac:dyDescent="0.25">
      <c r="G92" t="s">
        <v>177</v>
      </c>
      <c r="H92" s="27" t="s">
        <v>556</v>
      </c>
    </row>
    <row r="93" spans="7:14" ht="15" x14ac:dyDescent="0.25">
      <c r="G93" t="s">
        <v>178</v>
      </c>
      <c r="H93" s="27" t="s">
        <v>557</v>
      </c>
    </row>
    <row r="94" spans="7:14" ht="15" x14ac:dyDescent="0.25">
      <c r="G94" t="s">
        <v>179</v>
      </c>
      <c r="H94" s="27" t="s">
        <v>558</v>
      </c>
    </row>
    <row r="95" spans="7:14" ht="15" x14ac:dyDescent="0.25">
      <c r="G95" t="s">
        <v>180</v>
      </c>
      <c r="H95" s="27" t="s">
        <v>559</v>
      </c>
    </row>
    <row r="96" spans="7:14" ht="15" x14ac:dyDescent="0.25">
      <c r="G96" t="s">
        <v>181</v>
      </c>
      <c r="H96" s="27" t="s">
        <v>560</v>
      </c>
      <c r="K96" s="1" t="s">
        <v>123</v>
      </c>
      <c r="N96" s="1" t="s">
        <v>21</v>
      </c>
    </row>
    <row r="97" spans="7:14" ht="15" x14ac:dyDescent="0.25">
      <c r="G97" t="s">
        <v>182</v>
      </c>
      <c r="H97" s="27" t="s">
        <v>561</v>
      </c>
      <c r="K97" s="1" t="s">
        <v>124</v>
      </c>
      <c r="N97" s="1" t="s">
        <v>22</v>
      </c>
    </row>
    <row r="98" spans="7:14" ht="15" x14ac:dyDescent="0.25">
      <c r="G98" t="s">
        <v>183</v>
      </c>
      <c r="H98" s="27" t="s">
        <v>562</v>
      </c>
      <c r="K98" s="1" t="s">
        <v>125</v>
      </c>
      <c r="N98" s="1" t="s">
        <v>113</v>
      </c>
    </row>
    <row r="99" spans="7:14" ht="15" x14ac:dyDescent="0.25">
      <c r="G99" t="s">
        <v>184</v>
      </c>
      <c r="H99" s="27" t="s">
        <v>563</v>
      </c>
      <c r="K99" s="1" t="s">
        <v>126</v>
      </c>
      <c r="N99" s="1" t="s">
        <v>23</v>
      </c>
    </row>
    <row r="100" spans="7:14" ht="15" x14ac:dyDescent="0.25">
      <c r="G100" t="s">
        <v>185</v>
      </c>
      <c r="H100" s="27" t="s">
        <v>564</v>
      </c>
      <c r="K100" s="1" t="s">
        <v>127</v>
      </c>
      <c r="N100" s="1" t="s">
        <v>24</v>
      </c>
    </row>
    <row r="101" spans="7:14" ht="15" x14ac:dyDescent="0.25">
      <c r="G101" t="s">
        <v>186</v>
      </c>
      <c r="H101" s="27" t="s">
        <v>565</v>
      </c>
      <c r="K101" s="1" t="s">
        <v>128</v>
      </c>
      <c r="N101" s="1" t="s">
        <v>25</v>
      </c>
    </row>
    <row r="102" spans="7:14" ht="15" x14ac:dyDescent="0.25">
      <c r="G102" t="s">
        <v>187</v>
      </c>
      <c r="H102" s="27" t="s">
        <v>566</v>
      </c>
      <c r="K102" s="1" t="s">
        <v>129</v>
      </c>
    </row>
    <row r="103" spans="7:14" ht="15" x14ac:dyDescent="0.25">
      <c r="G103" t="s">
        <v>188</v>
      </c>
      <c r="H103" s="27" t="s">
        <v>567</v>
      </c>
      <c r="K103" s="1" t="s">
        <v>130</v>
      </c>
      <c r="N103" s="1" t="s">
        <v>107</v>
      </c>
    </row>
    <row r="104" spans="7:14" ht="15" x14ac:dyDescent="0.25">
      <c r="G104" t="s">
        <v>189</v>
      </c>
      <c r="H104" s="27" t="s">
        <v>568</v>
      </c>
      <c r="K104" s="1" t="s">
        <v>131</v>
      </c>
      <c r="N104" s="1" t="s">
        <v>108</v>
      </c>
    </row>
    <row r="105" spans="7:14" ht="15" x14ac:dyDescent="0.25">
      <c r="G105" t="s">
        <v>190</v>
      </c>
      <c r="H105" s="27" t="s">
        <v>569</v>
      </c>
      <c r="K105" s="1" t="s">
        <v>132</v>
      </c>
      <c r="N105" s="1" t="s">
        <v>109</v>
      </c>
    </row>
    <row r="106" spans="7:14" ht="15" x14ac:dyDescent="0.25">
      <c r="G106" t="s">
        <v>191</v>
      </c>
      <c r="H106" s="27" t="s">
        <v>570</v>
      </c>
      <c r="K106" s="1" t="s">
        <v>133</v>
      </c>
      <c r="N106" s="1" t="s">
        <v>110</v>
      </c>
    </row>
    <row r="107" spans="7:14" ht="15" x14ac:dyDescent="0.25">
      <c r="G107" t="s">
        <v>192</v>
      </c>
      <c r="H107" s="27" t="s">
        <v>571</v>
      </c>
      <c r="K107" s="1" t="s">
        <v>134</v>
      </c>
      <c r="N107" s="1" t="s">
        <v>111</v>
      </c>
    </row>
    <row r="108" spans="7:14" ht="15" x14ac:dyDescent="0.25">
      <c r="G108" t="s">
        <v>193</v>
      </c>
      <c r="H108" s="27" t="s">
        <v>572</v>
      </c>
      <c r="K108" s="1" t="s">
        <v>135</v>
      </c>
      <c r="N108" s="1" t="s">
        <v>112</v>
      </c>
    </row>
    <row r="109" spans="7:14" ht="15" x14ac:dyDescent="0.25">
      <c r="G109" t="s">
        <v>194</v>
      </c>
      <c r="H109" s="27" t="s">
        <v>573</v>
      </c>
      <c r="K109" s="1" t="s">
        <v>136</v>
      </c>
    </row>
    <row r="110" spans="7:14" ht="15" x14ac:dyDescent="0.25">
      <c r="G110" t="s">
        <v>195</v>
      </c>
      <c r="H110" s="27" t="s">
        <v>574</v>
      </c>
      <c r="K110" s="1" t="s">
        <v>137</v>
      </c>
    </row>
    <row r="111" spans="7:14" ht="15" x14ac:dyDescent="0.25">
      <c r="G111" t="s">
        <v>196</v>
      </c>
      <c r="H111" s="27" t="s">
        <v>575</v>
      </c>
      <c r="K111" s="1" t="s">
        <v>138</v>
      </c>
    </row>
    <row r="112" spans="7:14" ht="15" x14ac:dyDescent="0.25">
      <c r="G112" t="s">
        <v>197</v>
      </c>
      <c r="H112" s="27" t="s">
        <v>576</v>
      </c>
      <c r="K112" s="1" t="s">
        <v>139</v>
      </c>
    </row>
    <row r="113" spans="7:13" ht="15" x14ac:dyDescent="0.25">
      <c r="G113" t="s">
        <v>198</v>
      </c>
      <c r="H113" s="27" t="s">
        <v>577</v>
      </c>
      <c r="K113" s="1" t="s">
        <v>140</v>
      </c>
    </row>
    <row r="114" spans="7:13" ht="15" x14ac:dyDescent="0.25">
      <c r="G114" t="s">
        <v>199</v>
      </c>
      <c r="H114" s="27" t="s">
        <v>578</v>
      </c>
    </row>
    <row r="115" spans="7:13" ht="15" x14ac:dyDescent="0.25">
      <c r="G115" t="s">
        <v>200</v>
      </c>
      <c r="H115" s="27" t="s">
        <v>579</v>
      </c>
    </row>
    <row r="116" spans="7:13" ht="15" x14ac:dyDescent="0.25">
      <c r="G116" t="s">
        <v>201</v>
      </c>
      <c r="H116" s="27" t="s">
        <v>580</v>
      </c>
      <c r="K116" s="1" t="s">
        <v>26</v>
      </c>
    </row>
    <row r="117" spans="7:13" ht="15" x14ac:dyDescent="0.25">
      <c r="G117" t="s">
        <v>202</v>
      </c>
      <c r="H117" s="27" t="s">
        <v>581</v>
      </c>
      <c r="K117" s="1" t="s">
        <v>27</v>
      </c>
    </row>
    <row r="118" spans="7:13" ht="15" x14ac:dyDescent="0.25">
      <c r="G118" t="s">
        <v>203</v>
      </c>
      <c r="H118" s="27" t="s">
        <v>582</v>
      </c>
      <c r="K118" s="1" t="s">
        <v>28</v>
      </c>
    </row>
    <row r="119" spans="7:13" ht="15" x14ac:dyDescent="0.25">
      <c r="G119" t="s">
        <v>204</v>
      </c>
      <c r="H119" s="27" t="s">
        <v>583</v>
      </c>
      <c r="K119" s="1" t="s">
        <v>29</v>
      </c>
    </row>
    <row r="120" spans="7:13" ht="15" x14ac:dyDescent="0.25">
      <c r="G120" t="s">
        <v>205</v>
      </c>
      <c r="H120" s="27" t="s">
        <v>584</v>
      </c>
    </row>
    <row r="121" spans="7:13" ht="15" x14ac:dyDescent="0.25">
      <c r="G121" t="s">
        <v>206</v>
      </c>
      <c r="H121" s="27" t="s">
        <v>585</v>
      </c>
      <c r="K121" s="1" t="s">
        <v>30</v>
      </c>
      <c r="M121" s="1" t="s">
        <v>67</v>
      </c>
    </row>
    <row r="122" spans="7:13" ht="15" x14ac:dyDescent="0.25">
      <c r="G122" t="s">
        <v>207</v>
      </c>
      <c r="H122" s="27" t="s">
        <v>586</v>
      </c>
      <c r="K122" s="1" t="s">
        <v>31</v>
      </c>
      <c r="M122" s="1" t="s">
        <v>68</v>
      </c>
    </row>
    <row r="123" spans="7:13" ht="15" x14ac:dyDescent="0.25">
      <c r="G123" t="s">
        <v>208</v>
      </c>
      <c r="H123" s="27" t="s">
        <v>587</v>
      </c>
      <c r="K123" s="1" t="s">
        <v>32</v>
      </c>
      <c r="M123" s="1" t="s">
        <v>69</v>
      </c>
    </row>
    <row r="124" spans="7:13" ht="15" x14ac:dyDescent="0.25">
      <c r="G124" t="s">
        <v>209</v>
      </c>
      <c r="H124" s="27" t="s">
        <v>588</v>
      </c>
      <c r="K124" s="1" t="s">
        <v>33</v>
      </c>
      <c r="M124" s="1" t="s">
        <v>70</v>
      </c>
    </row>
    <row r="125" spans="7:13" ht="15" x14ac:dyDescent="0.25">
      <c r="G125" t="s">
        <v>210</v>
      </c>
      <c r="H125" s="27" t="s">
        <v>589</v>
      </c>
      <c r="K125" s="1" t="s">
        <v>34</v>
      </c>
      <c r="M125" s="1" t="s">
        <v>71</v>
      </c>
    </row>
    <row r="126" spans="7:13" ht="15" x14ac:dyDescent="0.25">
      <c r="G126" t="s">
        <v>211</v>
      </c>
      <c r="H126" s="27" t="s">
        <v>590</v>
      </c>
      <c r="K126" s="1" t="s">
        <v>35</v>
      </c>
      <c r="M126" s="1" t="s">
        <v>72</v>
      </c>
    </row>
    <row r="127" spans="7:13" ht="15" x14ac:dyDescent="0.25">
      <c r="G127" t="s">
        <v>212</v>
      </c>
      <c r="H127" s="27" t="s">
        <v>591</v>
      </c>
      <c r="K127" s="1" t="s">
        <v>36</v>
      </c>
      <c r="M127" s="1" t="s">
        <v>73</v>
      </c>
    </row>
    <row r="128" spans="7:13" ht="15" x14ac:dyDescent="0.25">
      <c r="G128" t="s">
        <v>213</v>
      </c>
      <c r="H128" s="27" t="s">
        <v>592</v>
      </c>
      <c r="K128" s="1" t="s">
        <v>37</v>
      </c>
      <c r="M128" s="1" t="s">
        <v>74</v>
      </c>
    </row>
    <row r="129" spans="7:13" ht="15" x14ac:dyDescent="0.25">
      <c r="G129" t="s">
        <v>214</v>
      </c>
      <c r="H129" s="27" t="s">
        <v>593</v>
      </c>
      <c r="K129" s="1" t="s">
        <v>38</v>
      </c>
      <c r="M129" s="1" t="s">
        <v>75</v>
      </c>
    </row>
    <row r="130" spans="7:13" ht="15" x14ac:dyDescent="0.25">
      <c r="G130" t="s">
        <v>215</v>
      </c>
      <c r="H130" s="27" t="s">
        <v>594</v>
      </c>
      <c r="K130" s="1" t="s">
        <v>39</v>
      </c>
      <c r="M130" s="1" t="s">
        <v>76</v>
      </c>
    </row>
    <row r="131" spans="7:13" ht="15" x14ac:dyDescent="0.25">
      <c r="G131" t="s">
        <v>216</v>
      </c>
      <c r="H131" s="27" t="s">
        <v>595</v>
      </c>
      <c r="K131" s="1" t="s">
        <v>40</v>
      </c>
      <c r="M131" s="1" t="s">
        <v>77</v>
      </c>
    </row>
    <row r="132" spans="7:13" ht="15" x14ac:dyDescent="0.25">
      <c r="G132" t="s">
        <v>217</v>
      </c>
      <c r="H132" s="27" t="s">
        <v>596</v>
      </c>
      <c r="K132" s="1" t="s">
        <v>41</v>
      </c>
      <c r="M132" s="1" t="s">
        <v>78</v>
      </c>
    </row>
    <row r="133" spans="7:13" ht="15" x14ac:dyDescent="0.25">
      <c r="G133" t="s">
        <v>218</v>
      </c>
      <c r="H133" s="27" t="s">
        <v>597</v>
      </c>
      <c r="K133" s="1" t="s">
        <v>42</v>
      </c>
      <c r="M133" s="1" t="s">
        <v>79</v>
      </c>
    </row>
    <row r="134" spans="7:13" ht="15" x14ac:dyDescent="0.25">
      <c r="G134" t="s">
        <v>219</v>
      </c>
      <c r="H134" s="27" t="s">
        <v>598</v>
      </c>
      <c r="K134" s="1" t="s">
        <v>43</v>
      </c>
      <c r="M134" s="1" t="s">
        <v>80</v>
      </c>
    </row>
    <row r="135" spans="7:13" ht="15" x14ac:dyDescent="0.25">
      <c r="G135" t="s">
        <v>220</v>
      </c>
      <c r="H135" s="27" t="s">
        <v>599</v>
      </c>
      <c r="K135" s="1" t="s">
        <v>44</v>
      </c>
      <c r="M135" s="1" t="s">
        <v>81</v>
      </c>
    </row>
    <row r="136" spans="7:13" ht="15" x14ac:dyDescent="0.25">
      <c r="G136" t="s">
        <v>221</v>
      </c>
      <c r="H136" s="27" t="s">
        <v>600</v>
      </c>
      <c r="K136" s="1" t="s">
        <v>45</v>
      </c>
      <c r="M136" s="1" t="s">
        <v>82</v>
      </c>
    </row>
    <row r="137" spans="7:13" ht="15" x14ac:dyDescent="0.25">
      <c r="G137" t="s">
        <v>222</v>
      </c>
      <c r="H137" s="27" t="s">
        <v>601</v>
      </c>
      <c r="K137" s="1" t="s">
        <v>46</v>
      </c>
      <c r="M137" s="1" t="s">
        <v>83</v>
      </c>
    </row>
    <row r="138" spans="7:13" ht="15" x14ac:dyDescent="0.25">
      <c r="G138" t="s">
        <v>223</v>
      </c>
      <c r="H138" s="27" t="s">
        <v>602</v>
      </c>
      <c r="K138" s="1" t="s">
        <v>47</v>
      </c>
      <c r="M138" s="1" t="s">
        <v>84</v>
      </c>
    </row>
    <row r="139" spans="7:13" ht="15" x14ac:dyDescent="0.25">
      <c r="G139" t="s">
        <v>224</v>
      </c>
      <c r="H139" s="27" t="s">
        <v>603</v>
      </c>
      <c r="K139" s="1" t="s">
        <v>48</v>
      </c>
      <c r="M139" s="1" t="s">
        <v>85</v>
      </c>
    </row>
    <row r="140" spans="7:13" ht="15" x14ac:dyDescent="0.25">
      <c r="G140" t="s">
        <v>225</v>
      </c>
      <c r="H140" s="27" t="s">
        <v>604</v>
      </c>
      <c r="K140" s="1" t="s">
        <v>49</v>
      </c>
      <c r="M140" s="1" t="s">
        <v>86</v>
      </c>
    </row>
    <row r="141" spans="7:13" ht="15" x14ac:dyDescent="0.25">
      <c r="G141" t="s">
        <v>226</v>
      </c>
      <c r="H141" s="27" t="s">
        <v>605</v>
      </c>
      <c r="K141" s="1" t="s">
        <v>50</v>
      </c>
      <c r="M141" s="1" t="s">
        <v>87</v>
      </c>
    </row>
    <row r="142" spans="7:13" ht="15" x14ac:dyDescent="0.25">
      <c r="G142" t="s">
        <v>227</v>
      </c>
      <c r="H142" s="27" t="s">
        <v>606</v>
      </c>
      <c r="K142" s="1" t="s">
        <v>51</v>
      </c>
      <c r="M142" s="1" t="s">
        <v>88</v>
      </c>
    </row>
    <row r="143" spans="7:13" ht="15" x14ac:dyDescent="0.25">
      <c r="G143" t="s">
        <v>228</v>
      </c>
      <c r="H143" s="27" t="s">
        <v>607</v>
      </c>
      <c r="K143" s="1" t="s">
        <v>52</v>
      </c>
      <c r="M143" s="1" t="s">
        <v>89</v>
      </c>
    </row>
    <row r="144" spans="7:13" ht="15" x14ac:dyDescent="0.25">
      <c r="G144" t="s">
        <v>229</v>
      </c>
      <c r="H144" s="27" t="s">
        <v>608</v>
      </c>
      <c r="K144" s="1" t="s">
        <v>53</v>
      </c>
      <c r="M144" s="1" t="s">
        <v>90</v>
      </c>
    </row>
    <row r="145" spans="7:13" ht="15" x14ac:dyDescent="0.25">
      <c r="G145" t="s">
        <v>230</v>
      </c>
      <c r="H145" s="27" t="s">
        <v>609</v>
      </c>
      <c r="K145" s="1" t="s">
        <v>54</v>
      </c>
      <c r="M145" s="1" t="s">
        <v>91</v>
      </c>
    </row>
    <row r="146" spans="7:13" ht="15" x14ac:dyDescent="0.25">
      <c r="G146" t="s">
        <v>231</v>
      </c>
      <c r="H146" s="27" t="s">
        <v>610</v>
      </c>
      <c r="K146" s="1" t="s">
        <v>55</v>
      </c>
      <c r="M146" s="1" t="s">
        <v>92</v>
      </c>
    </row>
    <row r="147" spans="7:13" ht="15" x14ac:dyDescent="0.25">
      <c r="G147" t="s">
        <v>232</v>
      </c>
      <c r="H147" s="27" t="s">
        <v>611</v>
      </c>
      <c r="K147" s="1" t="s">
        <v>56</v>
      </c>
      <c r="M147" s="1" t="s">
        <v>93</v>
      </c>
    </row>
    <row r="148" spans="7:13" ht="15" x14ac:dyDescent="0.25">
      <c r="G148" t="s">
        <v>233</v>
      </c>
      <c r="H148" s="27" t="s">
        <v>612</v>
      </c>
      <c r="K148" s="1" t="s">
        <v>57</v>
      </c>
      <c r="M148" s="1" t="s">
        <v>94</v>
      </c>
    </row>
    <row r="149" spans="7:13" ht="15" x14ac:dyDescent="0.25">
      <c r="G149" t="s">
        <v>234</v>
      </c>
      <c r="H149" s="27" t="s">
        <v>613</v>
      </c>
      <c r="K149" s="1" t="s">
        <v>58</v>
      </c>
      <c r="M149" s="1" t="s">
        <v>95</v>
      </c>
    </row>
    <row r="150" spans="7:13" ht="15" x14ac:dyDescent="0.25">
      <c r="G150" t="s">
        <v>235</v>
      </c>
      <c r="H150" s="27" t="s">
        <v>614</v>
      </c>
      <c r="K150" s="1" t="s">
        <v>59</v>
      </c>
      <c r="M150" s="1" t="s">
        <v>96</v>
      </c>
    </row>
    <row r="151" spans="7:13" ht="15" x14ac:dyDescent="0.25">
      <c r="G151" t="s">
        <v>236</v>
      </c>
      <c r="H151" s="27" t="s">
        <v>615</v>
      </c>
      <c r="K151" s="1" t="s">
        <v>60</v>
      </c>
      <c r="M151" s="1" t="s">
        <v>97</v>
      </c>
    </row>
    <row r="152" spans="7:13" ht="15" x14ac:dyDescent="0.25">
      <c r="G152" t="s">
        <v>237</v>
      </c>
      <c r="H152" s="27" t="s">
        <v>616</v>
      </c>
      <c r="K152" s="1" t="s">
        <v>61</v>
      </c>
      <c r="M152" s="1" t="s">
        <v>98</v>
      </c>
    </row>
    <row r="153" spans="7:13" ht="15" x14ac:dyDescent="0.25">
      <c r="G153" t="s">
        <v>238</v>
      </c>
      <c r="H153" s="27" t="s">
        <v>617</v>
      </c>
      <c r="K153" s="1" t="s">
        <v>62</v>
      </c>
      <c r="M153" s="1" t="s">
        <v>99</v>
      </c>
    </row>
    <row r="154" spans="7:13" ht="15" x14ac:dyDescent="0.25">
      <c r="G154" t="s">
        <v>239</v>
      </c>
      <c r="H154" s="27" t="s">
        <v>618</v>
      </c>
      <c r="K154" s="1" t="s">
        <v>63</v>
      </c>
      <c r="M154" s="1" t="s">
        <v>100</v>
      </c>
    </row>
    <row r="155" spans="7:13" ht="15" x14ac:dyDescent="0.25">
      <c r="G155" t="s">
        <v>240</v>
      </c>
      <c r="H155" s="27" t="s">
        <v>619</v>
      </c>
      <c r="K155" s="1" t="s">
        <v>64</v>
      </c>
      <c r="M155" s="1" t="s">
        <v>101</v>
      </c>
    </row>
    <row r="156" spans="7:13" ht="15" x14ac:dyDescent="0.25">
      <c r="G156" t="s">
        <v>241</v>
      </c>
      <c r="H156" s="27" t="s">
        <v>620</v>
      </c>
      <c r="K156" s="1" t="s">
        <v>65</v>
      </c>
      <c r="M156" s="1" t="s">
        <v>102</v>
      </c>
    </row>
    <row r="157" spans="7:13" ht="15" x14ac:dyDescent="0.25">
      <c r="G157" t="s">
        <v>242</v>
      </c>
      <c r="H157" s="27" t="s">
        <v>621</v>
      </c>
      <c r="K157" s="1" t="s">
        <v>66</v>
      </c>
      <c r="M157" s="1" t="s">
        <v>103</v>
      </c>
    </row>
    <row r="158" spans="7:13" ht="15" x14ac:dyDescent="0.25">
      <c r="G158" t="s">
        <v>243</v>
      </c>
      <c r="H158" s="27" t="s">
        <v>622</v>
      </c>
    </row>
    <row r="159" spans="7:13" ht="15" x14ac:dyDescent="0.25">
      <c r="G159" t="s">
        <v>244</v>
      </c>
      <c r="H159" s="27" t="s">
        <v>623</v>
      </c>
    </row>
    <row r="160" spans="7:13" ht="15" x14ac:dyDescent="0.25">
      <c r="G160" t="s">
        <v>245</v>
      </c>
      <c r="H160" s="27" t="s">
        <v>624</v>
      </c>
      <c r="K160" s="1" t="s">
        <v>20</v>
      </c>
    </row>
    <row r="161" spans="7:11" ht="15" x14ac:dyDescent="0.25">
      <c r="G161" t="s">
        <v>246</v>
      </c>
      <c r="H161" s="27" t="s">
        <v>625</v>
      </c>
      <c r="K161" s="1" t="s">
        <v>116</v>
      </c>
    </row>
    <row r="162" spans="7:11" ht="15" x14ac:dyDescent="0.25">
      <c r="G162" t="s">
        <v>247</v>
      </c>
      <c r="H162" s="27" t="s">
        <v>626</v>
      </c>
    </row>
    <row r="163" spans="7:11" ht="15" x14ac:dyDescent="0.25">
      <c r="G163" t="s">
        <v>248</v>
      </c>
      <c r="H163" s="27" t="s">
        <v>627</v>
      </c>
    </row>
    <row r="164" spans="7:11" ht="15" x14ac:dyDescent="0.25">
      <c r="G164" t="s">
        <v>249</v>
      </c>
      <c r="H164" s="27" t="s">
        <v>628</v>
      </c>
    </row>
    <row r="165" spans="7:11" ht="15" x14ac:dyDescent="0.25">
      <c r="G165" t="s">
        <v>250</v>
      </c>
      <c r="H165" s="27" t="s">
        <v>629</v>
      </c>
    </row>
    <row r="166" spans="7:11" ht="15" x14ac:dyDescent="0.25">
      <c r="G166" t="s">
        <v>251</v>
      </c>
      <c r="H166" s="27" t="s">
        <v>630</v>
      </c>
    </row>
    <row r="167" spans="7:11" ht="15" x14ac:dyDescent="0.25">
      <c r="G167" t="s">
        <v>252</v>
      </c>
      <c r="H167" s="27" t="s">
        <v>631</v>
      </c>
    </row>
    <row r="168" spans="7:11" ht="15" x14ac:dyDescent="0.25">
      <c r="G168" t="s">
        <v>253</v>
      </c>
      <c r="H168" s="27" t="s">
        <v>632</v>
      </c>
    </row>
    <row r="169" spans="7:11" ht="15" x14ac:dyDescent="0.25">
      <c r="G169" t="s">
        <v>254</v>
      </c>
      <c r="H169" s="27" t="s">
        <v>633</v>
      </c>
    </row>
    <row r="170" spans="7:11" ht="15" x14ac:dyDescent="0.25">
      <c r="G170" t="s">
        <v>255</v>
      </c>
      <c r="H170" s="27" t="s">
        <v>634</v>
      </c>
    </row>
    <row r="171" spans="7:11" ht="15" x14ac:dyDescent="0.25">
      <c r="G171" t="s">
        <v>256</v>
      </c>
      <c r="H171" s="27" t="s">
        <v>635</v>
      </c>
    </row>
    <row r="172" spans="7:11" ht="15" x14ac:dyDescent="0.25">
      <c r="G172" t="s">
        <v>257</v>
      </c>
      <c r="H172" s="27" t="s">
        <v>636</v>
      </c>
    </row>
    <row r="173" spans="7:11" ht="15" x14ac:dyDescent="0.25">
      <c r="G173" t="s">
        <v>258</v>
      </c>
      <c r="H173" s="27" t="s">
        <v>637</v>
      </c>
    </row>
    <row r="174" spans="7:11" ht="15" x14ac:dyDescent="0.25">
      <c r="G174" t="s">
        <v>259</v>
      </c>
      <c r="H174" s="27" t="s">
        <v>638</v>
      </c>
    </row>
    <row r="175" spans="7:11" ht="15" x14ac:dyDescent="0.25">
      <c r="G175" t="s">
        <v>260</v>
      </c>
      <c r="H175" s="27" t="s">
        <v>639</v>
      </c>
    </row>
    <row r="176" spans="7:11" ht="15" x14ac:dyDescent="0.25">
      <c r="G176" t="s">
        <v>261</v>
      </c>
      <c r="H176" s="27" t="s">
        <v>640</v>
      </c>
    </row>
    <row r="177" spans="7:8" ht="15" x14ac:dyDescent="0.25">
      <c r="G177" t="s">
        <v>262</v>
      </c>
      <c r="H177" s="27" t="s">
        <v>641</v>
      </c>
    </row>
    <row r="178" spans="7:8" ht="15" x14ac:dyDescent="0.25">
      <c r="G178" t="s">
        <v>263</v>
      </c>
      <c r="H178" s="27" t="s">
        <v>642</v>
      </c>
    </row>
    <row r="179" spans="7:8" ht="15" x14ac:dyDescent="0.25">
      <c r="G179" t="s">
        <v>264</v>
      </c>
      <c r="H179" s="27" t="s">
        <v>643</v>
      </c>
    </row>
    <row r="180" spans="7:8" ht="15" x14ac:dyDescent="0.25">
      <c r="G180" t="s">
        <v>265</v>
      </c>
      <c r="H180" s="27" t="s">
        <v>644</v>
      </c>
    </row>
    <row r="181" spans="7:8" ht="15" x14ac:dyDescent="0.25">
      <c r="G181" t="s">
        <v>266</v>
      </c>
      <c r="H181" s="27" t="s">
        <v>645</v>
      </c>
    </row>
    <row r="182" spans="7:8" ht="15" x14ac:dyDescent="0.25">
      <c r="G182" t="s">
        <v>267</v>
      </c>
      <c r="H182" s="27" t="s">
        <v>646</v>
      </c>
    </row>
    <row r="183" spans="7:8" ht="15" x14ac:dyDescent="0.25">
      <c r="G183" t="s">
        <v>268</v>
      </c>
      <c r="H183" s="27" t="s">
        <v>647</v>
      </c>
    </row>
    <row r="184" spans="7:8" ht="15" x14ac:dyDescent="0.25">
      <c r="G184" t="s">
        <v>269</v>
      </c>
      <c r="H184" s="27" t="s">
        <v>648</v>
      </c>
    </row>
    <row r="185" spans="7:8" ht="15" x14ac:dyDescent="0.25">
      <c r="G185" t="s">
        <v>270</v>
      </c>
      <c r="H185" s="27" t="s">
        <v>649</v>
      </c>
    </row>
    <row r="186" spans="7:8" ht="15" x14ac:dyDescent="0.25">
      <c r="G186" t="s">
        <v>271</v>
      </c>
      <c r="H186" s="27" t="s">
        <v>650</v>
      </c>
    </row>
    <row r="187" spans="7:8" ht="15" x14ac:dyDescent="0.25">
      <c r="G187" t="s">
        <v>272</v>
      </c>
      <c r="H187" s="27" t="s">
        <v>651</v>
      </c>
    </row>
    <row r="188" spans="7:8" ht="15" x14ac:dyDescent="0.25">
      <c r="G188" t="s">
        <v>273</v>
      </c>
      <c r="H188" s="27" t="s">
        <v>652</v>
      </c>
    </row>
    <row r="189" spans="7:8" ht="15" x14ac:dyDescent="0.25">
      <c r="G189" t="s">
        <v>274</v>
      </c>
      <c r="H189" s="27" t="s">
        <v>653</v>
      </c>
    </row>
    <row r="190" spans="7:8" ht="15" x14ac:dyDescent="0.25">
      <c r="G190" t="s">
        <v>275</v>
      </c>
      <c r="H190" s="27" t="s">
        <v>654</v>
      </c>
    </row>
    <row r="191" spans="7:8" ht="15" x14ac:dyDescent="0.25">
      <c r="G191" t="s">
        <v>276</v>
      </c>
      <c r="H191" s="27" t="s">
        <v>655</v>
      </c>
    </row>
    <row r="192" spans="7:8" ht="15" x14ac:dyDescent="0.25">
      <c r="G192" t="s">
        <v>277</v>
      </c>
      <c r="H192" s="27" t="s">
        <v>656</v>
      </c>
    </row>
    <row r="193" spans="7:8" ht="15" x14ac:dyDescent="0.25">
      <c r="G193" t="s">
        <v>278</v>
      </c>
      <c r="H193" s="27" t="s">
        <v>657</v>
      </c>
    </row>
    <row r="194" spans="7:8" ht="15" x14ac:dyDescent="0.25">
      <c r="G194" t="s">
        <v>279</v>
      </c>
      <c r="H194" s="27" t="s">
        <v>658</v>
      </c>
    </row>
    <row r="195" spans="7:8" ht="15" x14ac:dyDescent="0.25">
      <c r="G195" t="s">
        <v>280</v>
      </c>
      <c r="H195" s="27" t="s">
        <v>659</v>
      </c>
    </row>
    <row r="196" spans="7:8" ht="15" x14ac:dyDescent="0.25">
      <c r="G196" t="s">
        <v>281</v>
      </c>
      <c r="H196" s="27" t="s">
        <v>660</v>
      </c>
    </row>
    <row r="197" spans="7:8" ht="15" x14ac:dyDescent="0.25">
      <c r="G197" t="s">
        <v>282</v>
      </c>
      <c r="H197" s="27" t="s">
        <v>661</v>
      </c>
    </row>
    <row r="198" spans="7:8" ht="15" x14ac:dyDescent="0.25">
      <c r="G198" t="s">
        <v>283</v>
      </c>
      <c r="H198" s="27" t="s">
        <v>662</v>
      </c>
    </row>
    <row r="199" spans="7:8" ht="15" x14ac:dyDescent="0.25">
      <c r="G199" t="s">
        <v>284</v>
      </c>
      <c r="H199" s="27" t="s">
        <v>663</v>
      </c>
    </row>
    <row r="200" spans="7:8" ht="15" x14ac:dyDescent="0.25">
      <c r="G200" t="s">
        <v>285</v>
      </c>
      <c r="H200" s="27" t="s">
        <v>664</v>
      </c>
    </row>
    <row r="201" spans="7:8" ht="15" x14ac:dyDescent="0.25">
      <c r="G201" t="s">
        <v>286</v>
      </c>
      <c r="H201" s="27" t="s">
        <v>665</v>
      </c>
    </row>
    <row r="202" spans="7:8" ht="15" x14ac:dyDescent="0.25">
      <c r="G202" t="s">
        <v>287</v>
      </c>
      <c r="H202" s="27" t="s">
        <v>666</v>
      </c>
    </row>
    <row r="203" spans="7:8" ht="15" x14ac:dyDescent="0.25">
      <c r="G203" t="s">
        <v>288</v>
      </c>
      <c r="H203" s="27" t="s">
        <v>667</v>
      </c>
    </row>
    <row r="204" spans="7:8" ht="15" x14ac:dyDescent="0.25">
      <c r="G204" t="s">
        <v>289</v>
      </c>
      <c r="H204" s="27" t="s">
        <v>668</v>
      </c>
    </row>
    <row r="205" spans="7:8" ht="15" x14ac:dyDescent="0.25">
      <c r="G205" t="s">
        <v>290</v>
      </c>
      <c r="H205" s="27" t="s">
        <v>669</v>
      </c>
    </row>
    <row r="206" spans="7:8" ht="15" x14ac:dyDescent="0.25">
      <c r="G206" t="s">
        <v>291</v>
      </c>
      <c r="H206" s="27" t="s">
        <v>670</v>
      </c>
    </row>
    <row r="207" spans="7:8" ht="15" x14ac:dyDescent="0.25">
      <c r="G207" t="s">
        <v>292</v>
      </c>
      <c r="H207" s="27" t="s">
        <v>671</v>
      </c>
    </row>
    <row r="208" spans="7:8" ht="15" x14ac:dyDescent="0.25">
      <c r="G208" t="s">
        <v>293</v>
      </c>
      <c r="H208" s="27" t="s">
        <v>672</v>
      </c>
    </row>
    <row r="209" spans="7:8" ht="15" x14ac:dyDescent="0.25">
      <c r="G209" t="s">
        <v>294</v>
      </c>
      <c r="H209" s="27" t="s">
        <v>673</v>
      </c>
    </row>
    <row r="210" spans="7:8" ht="15" x14ac:dyDescent="0.25">
      <c r="G210" t="s">
        <v>295</v>
      </c>
      <c r="H210" s="27" t="s">
        <v>674</v>
      </c>
    </row>
    <row r="211" spans="7:8" ht="15" x14ac:dyDescent="0.25">
      <c r="G211" t="s">
        <v>296</v>
      </c>
      <c r="H211" s="27" t="s">
        <v>675</v>
      </c>
    </row>
    <row r="212" spans="7:8" ht="15" x14ac:dyDescent="0.25">
      <c r="G212" t="s">
        <v>297</v>
      </c>
      <c r="H212" s="27" t="s">
        <v>676</v>
      </c>
    </row>
    <row r="213" spans="7:8" ht="15" x14ac:dyDescent="0.25">
      <c r="G213" t="s">
        <v>298</v>
      </c>
      <c r="H213" s="27" t="s">
        <v>677</v>
      </c>
    </row>
    <row r="214" spans="7:8" ht="15" x14ac:dyDescent="0.25">
      <c r="G214" t="s">
        <v>299</v>
      </c>
      <c r="H214" s="27" t="s">
        <v>678</v>
      </c>
    </row>
    <row r="215" spans="7:8" ht="15" x14ac:dyDescent="0.25">
      <c r="G215" t="s">
        <v>300</v>
      </c>
      <c r="H215" s="27" t="s">
        <v>679</v>
      </c>
    </row>
    <row r="216" spans="7:8" ht="15" x14ac:dyDescent="0.25">
      <c r="G216" t="s">
        <v>301</v>
      </c>
      <c r="H216" s="27" t="s">
        <v>680</v>
      </c>
    </row>
    <row r="217" spans="7:8" ht="15" x14ac:dyDescent="0.25">
      <c r="G217" t="s">
        <v>302</v>
      </c>
      <c r="H217" s="27" t="s">
        <v>681</v>
      </c>
    </row>
    <row r="218" spans="7:8" ht="15" x14ac:dyDescent="0.25">
      <c r="G218" t="s">
        <v>303</v>
      </c>
      <c r="H218" s="27" t="s">
        <v>682</v>
      </c>
    </row>
    <row r="219" spans="7:8" ht="15" x14ac:dyDescent="0.25">
      <c r="G219" t="s">
        <v>304</v>
      </c>
      <c r="H219" s="27" t="s">
        <v>683</v>
      </c>
    </row>
    <row r="220" spans="7:8" ht="15" x14ac:dyDescent="0.25">
      <c r="G220" t="s">
        <v>305</v>
      </c>
      <c r="H220" s="27" t="s">
        <v>684</v>
      </c>
    </row>
    <row r="221" spans="7:8" ht="15" x14ac:dyDescent="0.25">
      <c r="G221" t="s">
        <v>306</v>
      </c>
      <c r="H221" s="27" t="s">
        <v>685</v>
      </c>
    </row>
    <row r="222" spans="7:8" ht="15" x14ac:dyDescent="0.25">
      <c r="G222" t="s">
        <v>307</v>
      </c>
      <c r="H222" s="27" t="s">
        <v>686</v>
      </c>
    </row>
    <row r="223" spans="7:8" ht="15" x14ac:dyDescent="0.25">
      <c r="G223" t="s">
        <v>308</v>
      </c>
      <c r="H223" s="27" t="s">
        <v>687</v>
      </c>
    </row>
    <row r="224" spans="7:8" ht="15" x14ac:dyDescent="0.25">
      <c r="G224" t="s">
        <v>309</v>
      </c>
      <c r="H224" s="27" t="s">
        <v>688</v>
      </c>
    </row>
    <row r="225" spans="7:8" ht="15" x14ac:dyDescent="0.25">
      <c r="G225" t="s">
        <v>310</v>
      </c>
      <c r="H225" s="27" t="s">
        <v>689</v>
      </c>
    </row>
    <row r="226" spans="7:8" ht="15" x14ac:dyDescent="0.25">
      <c r="G226" t="s">
        <v>311</v>
      </c>
      <c r="H226" s="27" t="s">
        <v>690</v>
      </c>
    </row>
    <row r="227" spans="7:8" ht="15" x14ac:dyDescent="0.25">
      <c r="G227" t="s">
        <v>312</v>
      </c>
      <c r="H227" s="27" t="s">
        <v>691</v>
      </c>
    </row>
    <row r="228" spans="7:8" ht="15" x14ac:dyDescent="0.25">
      <c r="G228" t="s">
        <v>313</v>
      </c>
      <c r="H228" s="27" t="s">
        <v>692</v>
      </c>
    </row>
    <row r="229" spans="7:8" ht="15" x14ac:dyDescent="0.25">
      <c r="G229" t="s">
        <v>314</v>
      </c>
      <c r="H229" s="27" t="s">
        <v>693</v>
      </c>
    </row>
    <row r="230" spans="7:8" ht="15" x14ac:dyDescent="0.25">
      <c r="G230" t="s">
        <v>315</v>
      </c>
      <c r="H230" s="27" t="s">
        <v>694</v>
      </c>
    </row>
    <row r="231" spans="7:8" ht="15" x14ac:dyDescent="0.25">
      <c r="G231" t="s">
        <v>316</v>
      </c>
      <c r="H231" s="27" t="s">
        <v>695</v>
      </c>
    </row>
    <row r="232" spans="7:8" ht="15" x14ac:dyDescent="0.25">
      <c r="G232" t="s">
        <v>317</v>
      </c>
      <c r="H232" s="27" t="s">
        <v>696</v>
      </c>
    </row>
    <row r="233" spans="7:8" ht="15" x14ac:dyDescent="0.25">
      <c r="G233" t="s">
        <v>318</v>
      </c>
      <c r="H233" s="27" t="s">
        <v>697</v>
      </c>
    </row>
    <row r="234" spans="7:8" ht="15" x14ac:dyDescent="0.25">
      <c r="G234" t="s">
        <v>319</v>
      </c>
      <c r="H234" s="27" t="s">
        <v>698</v>
      </c>
    </row>
    <row r="235" spans="7:8" ht="15" x14ac:dyDescent="0.25">
      <c r="G235" t="s">
        <v>320</v>
      </c>
      <c r="H235" s="27" t="s">
        <v>699</v>
      </c>
    </row>
    <row r="236" spans="7:8" ht="15" x14ac:dyDescent="0.25">
      <c r="G236" t="s">
        <v>321</v>
      </c>
      <c r="H236" s="27" t="s">
        <v>700</v>
      </c>
    </row>
    <row r="237" spans="7:8" ht="15" x14ac:dyDescent="0.25">
      <c r="G237" t="s">
        <v>322</v>
      </c>
      <c r="H237" s="27" t="s">
        <v>701</v>
      </c>
    </row>
    <row r="238" spans="7:8" ht="15" x14ac:dyDescent="0.25">
      <c r="G238" t="s">
        <v>323</v>
      </c>
      <c r="H238" s="27" t="s">
        <v>702</v>
      </c>
    </row>
    <row r="239" spans="7:8" ht="15" x14ac:dyDescent="0.25">
      <c r="G239" t="s">
        <v>324</v>
      </c>
      <c r="H239" s="27" t="s">
        <v>703</v>
      </c>
    </row>
    <row r="240" spans="7:8" ht="15" x14ac:dyDescent="0.25">
      <c r="G240" t="s">
        <v>325</v>
      </c>
      <c r="H240" s="27" t="s">
        <v>704</v>
      </c>
    </row>
    <row r="241" spans="7:8" ht="15" x14ac:dyDescent="0.25">
      <c r="G241" t="s">
        <v>326</v>
      </c>
      <c r="H241" s="27" t="s">
        <v>705</v>
      </c>
    </row>
    <row r="242" spans="7:8" ht="15" x14ac:dyDescent="0.25">
      <c r="G242" t="s">
        <v>327</v>
      </c>
      <c r="H242" s="27" t="s">
        <v>706</v>
      </c>
    </row>
    <row r="243" spans="7:8" ht="15" x14ac:dyDescent="0.25">
      <c r="G243" t="s">
        <v>328</v>
      </c>
      <c r="H243" s="27" t="s">
        <v>707</v>
      </c>
    </row>
    <row r="244" spans="7:8" ht="15" x14ac:dyDescent="0.25">
      <c r="G244" t="s">
        <v>329</v>
      </c>
      <c r="H244" s="27" t="s">
        <v>708</v>
      </c>
    </row>
    <row r="245" spans="7:8" ht="15" x14ac:dyDescent="0.25">
      <c r="G245" t="s">
        <v>330</v>
      </c>
      <c r="H245" s="27" t="s">
        <v>709</v>
      </c>
    </row>
    <row r="246" spans="7:8" ht="15" x14ac:dyDescent="0.25">
      <c r="G246" t="s">
        <v>331</v>
      </c>
      <c r="H246" s="27" t="s">
        <v>710</v>
      </c>
    </row>
    <row r="247" spans="7:8" ht="15" x14ac:dyDescent="0.25">
      <c r="G247" t="s">
        <v>332</v>
      </c>
      <c r="H247" s="27" t="s">
        <v>711</v>
      </c>
    </row>
    <row r="248" spans="7:8" ht="15" x14ac:dyDescent="0.25">
      <c r="G248" t="s">
        <v>333</v>
      </c>
      <c r="H248" s="27" t="s">
        <v>712</v>
      </c>
    </row>
    <row r="249" spans="7:8" ht="15" x14ac:dyDescent="0.25">
      <c r="G249" t="s">
        <v>334</v>
      </c>
      <c r="H249" s="27" t="s">
        <v>713</v>
      </c>
    </row>
    <row r="250" spans="7:8" ht="15" x14ac:dyDescent="0.25">
      <c r="G250" t="s">
        <v>335</v>
      </c>
      <c r="H250" s="27" t="s">
        <v>714</v>
      </c>
    </row>
    <row r="251" spans="7:8" ht="15" x14ac:dyDescent="0.25">
      <c r="G251" t="s">
        <v>336</v>
      </c>
      <c r="H251" s="27" t="s">
        <v>715</v>
      </c>
    </row>
    <row r="252" spans="7:8" ht="15" x14ac:dyDescent="0.25">
      <c r="G252" t="s">
        <v>337</v>
      </c>
      <c r="H252" s="27" t="s">
        <v>716</v>
      </c>
    </row>
    <row r="253" spans="7:8" ht="15" x14ac:dyDescent="0.25">
      <c r="G253" t="s">
        <v>338</v>
      </c>
      <c r="H253" s="27" t="s">
        <v>717</v>
      </c>
    </row>
    <row r="254" spans="7:8" ht="15" x14ac:dyDescent="0.25">
      <c r="G254" t="s">
        <v>339</v>
      </c>
      <c r="H254" s="27" t="s">
        <v>718</v>
      </c>
    </row>
    <row r="255" spans="7:8" ht="15" x14ac:dyDescent="0.25">
      <c r="G255" t="s">
        <v>340</v>
      </c>
      <c r="H255" s="27" t="s">
        <v>719</v>
      </c>
    </row>
    <row r="256" spans="7:8" ht="15" x14ac:dyDescent="0.25">
      <c r="G256" t="s">
        <v>341</v>
      </c>
      <c r="H256" s="27" t="s">
        <v>720</v>
      </c>
    </row>
    <row r="257" spans="7:8" ht="15" x14ac:dyDescent="0.25">
      <c r="G257" t="s">
        <v>342</v>
      </c>
      <c r="H257" s="27" t="s">
        <v>721</v>
      </c>
    </row>
    <row r="258" spans="7:8" ht="15" x14ac:dyDescent="0.25">
      <c r="G258" t="s">
        <v>343</v>
      </c>
      <c r="H258" s="27" t="s">
        <v>722</v>
      </c>
    </row>
    <row r="259" spans="7:8" ht="15" x14ac:dyDescent="0.25">
      <c r="G259" t="s">
        <v>344</v>
      </c>
      <c r="H259" s="27" t="s">
        <v>723</v>
      </c>
    </row>
    <row r="260" spans="7:8" ht="15" x14ac:dyDescent="0.25">
      <c r="G260" t="s">
        <v>345</v>
      </c>
      <c r="H260" s="27" t="s">
        <v>724</v>
      </c>
    </row>
    <row r="261" spans="7:8" ht="15" x14ac:dyDescent="0.25">
      <c r="G261" t="s">
        <v>346</v>
      </c>
      <c r="H261" s="27" t="s">
        <v>725</v>
      </c>
    </row>
    <row r="262" spans="7:8" ht="15" x14ac:dyDescent="0.25">
      <c r="G262" t="s">
        <v>347</v>
      </c>
      <c r="H262" s="27" t="s">
        <v>726</v>
      </c>
    </row>
    <row r="263" spans="7:8" ht="15" x14ac:dyDescent="0.25">
      <c r="G263" t="s">
        <v>348</v>
      </c>
      <c r="H263" s="27" t="s">
        <v>727</v>
      </c>
    </row>
    <row r="264" spans="7:8" ht="15" x14ac:dyDescent="0.25">
      <c r="G264" t="s">
        <v>349</v>
      </c>
      <c r="H264" s="27" t="s">
        <v>728</v>
      </c>
    </row>
    <row r="265" spans="7:8" ht="15" x14ac:dyDescent="0.25">
      <c r="G265" t="s">
        <v>350</v>
      </c>
      <c r="H265" s="27" t="s">
        <v>729</v>
      </c>
    </row>
    <row r="266" spans="7:8" ht="15" x14ac:dyDescent="0.25">
      <c r="G266" t="s">
        <v>351</v>
      </c>
      <c r="H266" s="27" t="s">
        <v>730</v>
      </c>
    </row>
    <row r="267" spans="7:8" ht="15" x14ac:dyDescent="0.25">
      <c r="G267" t="s">
        <v>352</v>
      </c>
      <c r="H267" s="27" t="s">
        <v>731</v>
      </c>
    </row>
    <row r="268" spans="7:8" ht="15" x14ac:dyDescent="0.25">
      <c r="G268" t="s">
        <v>353</v>
      </c>
      <c r="H268" s="27" t="s">
        <v>732</v>
      </c>
    </row>
    <row r="269" spans="7:8" ht="15" x14ac:dyDescent="0.25">
      <c r="G269" t="s">
        <v>354</v>
      </c>
      <c r="H269" s="27" t="s">
        <v>733</v>
      </c>
    </row>
    <row r="270" spans="7:8" ht="15" x14ac:dyDescent="0.25">
      <c r="G270" t="s">
        <v>355</v>
      </c>
      <c r="H270" s="27" t="s">
        <v>734</v>
      </c>
    </row>
    <row r="271" spans="7:8" ht="15" x14ac:dyDescent="0.25">
      <c r="G271" t="s">
        <v>356</v>
      </c>
      <c r="H271" s="27" t="s">
        <v>735</v>
      </c>
    </row>
    <row r="272" spans="7:8" ht="15" x14ac:dyDescent="0.25">
      <c r="G272" t="s">
        <v>357</v>
      </c>
      <c r="H272" s="27" t="s">
        <v>736</v>
      </c>
    </row>
    <row r="273" spans="7:8" ht="15" x14ac:dyDescent="0.25">
      <c r="G273" t="s">
        <v>358</v>
      </c>
      <c r="H273" s="27" t="s">
        <v>737</v>
      </c>
    </row>
    <row r="274" spans="7:8" ht="15" x14ac:dyDescent="0.25">
      <c r="G274" t="s">
        <v>359</v>
      </c>
      <c r="H274" s="27" t="s">
        <v>738</v>
      </c>
    </row>
    <row r="275" spans="7:8" ht="15" x14ac:dyDescent="0.25">
      <c r="G275" t="s">
        <v>360</v>
      </c>
      <c r="H275" s="27" t="s">
        <v>739</v>
      </c>
    </row>
    <row r="276" spans="7:8" ht="15" x14ac:dyDescent="0.25">
      <c r="G276" t="s">
        <v>361</v>
      </c>
      <c r="H276" s="27" t="s">
        <v>740</v>
      </c>
    </row>
    <row r="277" spans="7:8" ht="15" x14ac:dyDescent="0.25">
      <c r="G277" t="s">
        <v>362</v>
      </c>
      <c r="H277" s="27" t="s">
        <v>741</v>
      </c>
    </row>
    <row r="278" spans="7:8" ht="15" x14ac:dyDescent="0.25">
      <c r="G278" t="s">
        <v>363</v>
      </c>
      <c r="H278" s="27" t="s">
        <v>742</v>
      </c>
    </row>
    <row r="279" spans="7:8" ht="15" x14ac:dyDescent="0.25">
      <c r="G279" t="s">
        <v>364</v>
      </c>
      <c r="H279" s="27" t="s">
        <v>743</v>
      </c>
    </row>
    <row r="280" spans="7:8" ht="15" x14ac:dyDescent="0.25">
      <c r="G280" t="s">
        <v>365</v>
      </c>
      <c r="H280" s="27" t="s">
        <v>744</v>
      </c>
    </row>
    <row r="281" spans="7:8" ht="15" x14ac:dyDescent="0.25">
      <c r="G281" t="s">
        <v>366</v>
      </c>
      <c r="H281" s="27" t="s">
        <v>745</v>
      </c>
    </row>
    <row r="282" spans="7:8" ht="15" x14ac:dyDescent="0.25">
      <c r="G282" t="s">
        <v>367</v>
      </c>
      <c r="H282" s="27" t="s">
        <v>746</v>
      </c>
    </row>
    <row r="283" spans="7:8" ht="15" x14ac:dyDescent="0.25">
      <c r="G283" t="s">
        <v>368</v>
      </c>
      <c r="H283" s="27" t="s">
        <v>747</v>
      </c>
    </row>
    <row r="284" spans="7:8" ht="15" x14ac:dyDescent="0.25">
      <c r="G284" t="s">
        <v>369</v>
      </c>
      <c r="H284" s="27" t="s">
        <v>748</v>
      </c>
    </row>
    <row r="285" spans="7:8" ht="15" x14ac:dyDescent="0.25">
      <c r="G285" t="s">
        <v>370</v>
      </c>
      <c r="H285" s="27" t="s">
        <v>749</v>
      </c>
    </row>
    <row r="286" spans="7:8" ht="15" x14ac:dyDescent="0.25">
      <c r="G286" t="s">
        <v>371</v>
      </c>
      <c r="H286" s="27" t="s">
        <v>750</v>
      </c>
    </row>
    <row r="287" spans="7:8" ht="15" x14ac:dyDescent="0.25">
      <c r="G287" t="s">
        <v>372</v>
      </c>
      <c r="H287" s="27" t="s">
        <v>751</v>
      </c>
    </row>
    <row r="288" spans="7:8" ht="15" x14ac:dyDescent="0.25">
      <c r="G288" t="s">
        <v>373</v>
      </c>
      <c r="H288" s="27" t="s">
        <v>752</v>
      </c>
    </row>
    <row r="289" spans="7:8" ht="15" x14ac:dyDescent="0.25">
      <c r="G289" t="s">
        <v>374</v>
      </c>
      <c r="H289" s="27" t="s">
        <v>753</v>
      </c>
    </row>
    <row r="290" spans="7:8" ht="15" x14ac:dyDescent="0.25">
      <c r="G290" t="s">
        <v>375</v>
      </c>
      <c r="H290" s="27" t="s">
        <v>754</v>
      </c>
    </row>
    <row r="291" spans="7:8" ht="15" x14ac:dyDescent="0.25">
      <c r="G291" t="s">
        <v>376</v>
      </c>
      <c r="H291" s="27" t="s">
        <v>755</v>
      </c>
    </row>
    <row r="292" spans="7:8" ht="15" x14ac:dyDescent="0.25">
      <c r="G292" t="s">
        <v>377</v>
      </c>
      <c r="H292" s="27" t="s">
        <v>756</v>
      </c>
    </row>
    <row r="293" spans="7:8" ht="15" x14ac:dyDescent="0.25">
      <c r="G293" t="s">
        <v>378</v>
      </c>
      <c r="H293" s="27" t="s">
        <v>757</v>
      </c>
    </row>
    <row r="294" spans="7:8" ht="15" x14ac:dyDescent="0.25">
      <c r="G294" t="s">
        <v>379</v>
      </c>
      <c r="H294" s="27" t="s">
        <v>758</v>
      </c>
    </row>
    <row r="295" spans="7:8" ht="15" x14ac:dyDescent="0.25">
      <c r="G295" t="s">
        <v>380</v>
      </c>
      <c r="H295" s="27" t="s">
        <v>759</v>
      </c>
    </row>
    <row r="296" spans="7:8" ht="15" x14ac:dyDescent="0.25">
      <c r="G296" t="s">
        <v>381</v>
      </c>
      <c r="H296" s="27" t="s">
        <v>760</v>
      </c>
    </row>
    <row r="297" spans="7:8" ht="15" x14ac:dyDescent="0.25">
      <c r="G297" t="s">
        <v>382</v>
      </c>
      <c r="H297" s="27" t="s">
        <v>761</v>
      </c>
    </row>
    <row r="298" spans="7:8" ht="15" x14ac:dyDescent="0.25">
      <c r="G298" t="s">
        <v>383</v>
      </c>
      <c r="H298" s="27" t="s">
        <v>762</v>
      </c>
    </row>
    <row r="299" spans="7:8" ht="15" x14ac:dyDescent="0.25">
      <c r="G299" t="s">
        <v>384</v>
      </c>
      <c r="H299" s="27" t="s">
        <v>763</v>
      </c>
    </row>
    <row r="300" spans="7:8" ht="15" x14ac:dyDescent="0.25">
      <c r="G300" t="s">
        <v>385</v>
      </c>
      <c r="H300" s="27" t="s">
        <v>764</v>
      </c>
    </row>
    <row r="301" spans="7:8" ht="15" x14ac:dyDescent="0.25">
      <c r="G301" t="s">
        <v>386</v>
      </c>
      <c r="H301" s="27" t="s">
        <v>765</v>
      </c>
    </row>
    <row r="302" spans="7:8" ht="15" x14ac:dyDescent="0.25">
      <c r="G302" t="s">
        <v>387</v>
      </c>
      <c r="H302" s="27" t="s">
        <v>766</v>
      </c>
    </row>
    <row r="303" spans="7:8" ht="15" x14ac:dyDescent="0.25">
      <c r="G303" t="s">
        <v>388</v>
      </c>
      <c r="H303" s="27" t="s">
        <v>767</v>
      </c>
    </row>
    <row r="304" spans="7:8" ht="15" x14ac:dyDescent="0.25">
      <c r="G304" t="s">
        <v>389</v>
      </c>
      <c r="H304" s="27" t="s">
        <v>768</v>
      </c>
    </row>
    <row r="305" spans="7:8" ht="15" x14ac:dyDescent="0.25">
      <c r="G305" t="s">
        <v>390</v>
      </c>
      <c r="H305" s="27" t="s">
        <v>769</v>
      </c>
    </row>
    <row r="306" spans="7:8" ht="15" x14ac:dyDescent="0.25">
      <c r="G306" t="s">
        <v>391</v>
      </c>
      <c r="H306" s="27" t="s">
        <v>770</v>
      </c>
    </row>
    <row r="307" spans="7:8" ht="15" x14ac:dyDescent="0.25">
      <c r="G307" t="s">
        <v>392</v>
      </c>
      <c r="H307" s="27" t="s">
        <v>771</v>
      </c>
    </row>
    <row r="308" spans="7:8" ht="15" x14ac:dyDescent="0.25">
      <c r="G308" t="s">
        <v>393</v>
      </c>
      <c r="H308" s="27" t="s">
        <v>772</v>
      </c>
    </row>
    <row r="309" spans="7:8" ht="15" x14ac:dyDescent="0.25">
      <c r="G309" t="s">
        <v>394</v>
      </c>
      <c r="H309" s="27" t="s">
        <v>773</v>
      </c>
    </row>
    <row r="310" spans="7:8" ht="15" x14ac:dyDescent="0.25">
      <c r="G310" t="s">
        <v>395</v>
      </c>
      <c r="H310" s="27" t="s">
        <v>774</v>
      </c>
    </row>
    <row r="311" spans="7:8" ht="15" x14ac:dyDescent="0.25">
      <c r="G311" t="s">
        <v>396</v>
      </c>
      <c r="H311" s="27" t="s">
        <v>775</v>
      </c>
    </row>
    <row r="312" spans="7:8" ht="15" x14ac:dyDescent="0.25">
      <c r="G312" t="s">
        <v>397</v>
      </c>
      <c r="H312" s="27" t="s">
        <v>776</v>
      </c>
    </row>
    <row r="313" spans="7:8" ht="15" x14ac:dyDescent="0.25">
      <c r="G313" t="s">
        <v>398</v>
      </c>
      <c r="H313" s="27" t="s">
        <v>777</v>
      </c>
    </row>
    <row r="314" spans="7:8" ht="15" x14ac:dyDescent="0.25">
      <c r="G314" t="s">
        <v>399</v>
      </c>
      <c r="H314" s="27" t="s">
        <v>778</v>
      </c>
    </row>
    <row r="315" spans="7:8" ht="15" x14ac:dyDescent="0.25">
      <c r="G315" t="s">
        <v>400</v>
      </c>
      <c r="H315" s="27" t="s">
        <v>779</v>
      </c>
    </row>
    <row r="316" spans="7:8" ht="15" x14ac:dyDescent="0.25">
      <c r="G316" t="s">
        <v>401</v>
      </c>
      <c r="H316" s="27" t="s">
        <v>780</v>
      </c>
    </row>
    <row r="317" spans="7:8" ht="15" x14ac:dyDescent="0.25">
      <c r="G317" t="s">
        <v>402</v>
      </c>
      <c r="H317" s="27" t="s">
        <v>781</v>
      </c>
    </row>
    <row r="318" spans="7:8" ht="15" x14ac:dyDescent="0.25">
      <c r="G318" t="s">
        <v>403</v>
      </c>
      <c r="H318" s="27" t="s">
        <v>782</v>
      </c>
    </row>
    <row r="319" spans="7:8" ht="15" x14ac:dyDescent="0.25">
      <c r="G319" t="s">
        <v>404</v>
      </c>
      <c r="H319" s="27" t="s">
        <v>783</v>
      </c>
    </row>
    <row r="320" spans="7:8" ht="15" x14ac:dyDescent="0.25">
      <c r="G320" t="s">
        <v>405</v>
      </c>
      <c r="H320" s="27" t="s">
        <v>784</v>
      </c>
    </row>
    <row r="321" spans="7:8" ht="15" x14ac:dyDescent="0.25">
      <c r="G321" t="s">
        <v>406</v>
      </c>
      <c r="H321" s="27" t="s">
        <v>785</v>
      </c>
    </row>
    <row r="322" spans="7:8" ht="15" x14ac:dyDescent="0.25">
      <c r="G322" t="s">
        <v>407</v>
      </c>
      <c r="H322" s="27" t="s">
        <v>786</v>
      </c>
    </row>
    <row r="323" spans="7:8" ht="15" x14ac:dyDescent="0.25">
      <c r="G323" t="s">
        <v>408</v>
      </c>
      <c r="H323" s="27" t="s">
        <v>787</v>
      </c>
    </row>
    <row r="324" spans="7:8" ht="15" x14ac:dyDescent="0.25">
      <c r="G324" t="s">
        <v>409</v>
      </c>
      <c r="H324" s="27" t="s">
        <v>788</v>
      </c>
    </row>
    <row r="325" spans="7:8" ht="15" x14ac:dyDescent="0.25">
      <c r="G325" t="s">
        <v>410</v>
      </c>
      <c r="H325" s="27" t="s">
        <v>789</v>
      </c>
    </row>
    <row r="326" spans="7:8" ht="15" x14ac:dyDescent="0.25">
      <c r="G326" t="s">
        <v>411</v>
      </c>
      <c r="H326" s="27" t="s">
        <v>790</v>
      </c>
    </row>
    <row r="327" spans="7:8" ht="15" x14ac:dyDescent="0.25">
      <c r="G327" t="s">
        <v>412</v>
      </c>
      <c r="H327" s="27" t="s">
        <v>791</v>
      </c>
    </row>
    <row r="328" spans="7:8" ht="15" x14ac:dyDescent="0.25">
      <c r="G328" t="s">
        <v>413</v>
      </c>
      <c r="H328" s="27" t="s">
        <v>792</v>
      </c>
    </row>
    <row r="329" spans="7:8" ht="15" x14ac:dyDescent="0.25">
      <c r="G329" t="s">
        <v>414</v>
      </c>
      <c r="H329" s="27" t="s">
        <v>793</v>
      </c>
    </row>
    <row r="330" spans="7:8" ht="15" x14ac:dyDescent="0.25">
      <c r="G330" t="s">
        <v>415</v>
      </c>
      <c r="H330" s="27" t="s">
        <v>794</v>
      </c>
    </row>
    <row r="331" spans="7:8" ht="15" x14ac:dyDescent="0.25">
      <c r="G331" t="s">
        <v>416</v>
      </c>
      <c r="H331" s="27" t="s">
        <v>795</v>
      </c>
    </row>
    <row r="332" spans="7:8" ht="15" x14ac:dyDescent="0.25">
      <c r="G332" t="s">
        <v>417</v>
      </c>
      <c r="H332" s="27" t="s">
        <v>796</v>
      </c>
    </row>
    <row r="333" spans="7:8" ht="15" x14ac:dyDescent="0.25">
      <c r="G333" t="s">
        <v>418</v>
      </c>
      <c r="H333" s="27" t="s">
        <v>797</v>
      </c>
    </row>
    <row r="334" spans="7:8" ht="15" x14ac:dyDescent="0.25">
      <c r="G334" t="s">
        <v>419</v>
      </c>
      <c r="H334" s="27" t="s">
        <v>798</v>
      </c>
    </row>
    <row r="335" spans="7:8" ht="15" x14ac:dyDescent="0.25">
      <c r="G335" t="s">
        <v>420</v>
      </c>
      <c r="H335" s="27" t="s">
        <v>799</v>
      </c>
    </row>
    <row r="336" spans="7:8" ht="15" x14ac:dyDescent="0.25">
      <c r="G336" t="s">
        <v>421</v>
      </c>
      <c r="H336" s="27" t="s">
        <v>800</v>
      </c>
    </row>
    <row r="337" spans="7:8" ht="15" x14ac:dyDescent="0.25">
      <c r="G337" t="s">
        <v>422</v>
      </c>
      <c r="H337" s="27" t="s">
        <v>801</v>
      </c>
    </row>
    <row r="338" spans="7:8" ht="15" x14ac:dyDescent="0.25">
      <c r="G338" t="s">
        <v>423</v>
      </c>
      <c r="H338" s="27" t="s">
        <v>802</v>
      </c>
    </row>
    <row r="339" spans="7:8" ht="15" x14ac:dyDescent="0.25">
      <c r="G339" t="s">
        <v>424</v>
      </c>
      <c r="H339" s="27" t="s">
        <v>803</v>
      </c>
    </row>
    <row r="340" spans="7:8" ht="15" x14ac:dyDescent="0.25">
      <c r="G340" t="s">
        <v>425</v>
      </c>
      <c r="H340" s="27" t="s">
        <v>804</v>
      </c>
    </row>
    <row r="341" spans="7:8" ht="15" x14ac:dyDescent="0.25">
      <c r="G341" t="s">
        <v>426</v>
      </c>
      <c r="H341" s="27" t="s">
        <v>805</v>
      </c>
    </row>
    <row r="342" spans="7:8" ht="15" x14ac:dyDescent="0.25">
      <c r="G342" t="s">
        <v>427</v>
      </c>
      <c r="H342" s="27" t="s">
        <v>806</v>
      </c>
    </row>
    <row r="343" spans="7:8" ht="15" x14ac:dyDescent="0.25">
      <c r="G343" t="s">
        <v>428</v>
      </c>
      <c r="H343" s="27" t="s">
        <v>807</v>
      </c>
    </row>
    <row r="344" spans="7:8" ht="15" x14ac:dyDescent="0.25">
      <c r="G344" t="s">
        <v>429</v>
      </c>
      <c r="H344" s="27" t="s">
        <v>808</v>
      </c>
    </row>
    <row r="345" spans="7:8" ht="15" x14ac:dyDescent="0.25">
      <c r="G345" t="s">
        <v>430</v>
      </c>
      <c r="H345" s="27" t="s">
        <v>809</v>
      </c>
    </row>
    <row r="346" spans="7:8" ht="15" x14ac:dyDescent="0.25">
      <c r="G346" t="s">
        <v>431</v>
      </c>
      <c r="H346" s="27" t="s">
        <v>810</v>
      </c>
    </row>
    <row r="347" spans="7:8" ht="15" x14ac:dyDescent="0.25">
      <c r="G347" t="s">
        <v>432</v>
      </c>
      <c r="H347" s="27" t="s">
        <v>811</v>
      </c>
    </row>
    <row r="348" spans="7:8" ht="15" x14ac:dyDescent="0.25">
      <c r="G348" t="s">
        <v>433</v>
      </c>
      <c r="H348" s="27" t="s">
        <v>812</v>
      </c>
    </row>
    <row r="349" spans="7:8" ht="15" x14ac:dyDescent="0.25">
      <c r="G349" t="s">
        <v>434</v>
      </c>
      <c r="H349" s="27" t="s">
        <v>813</v>
      </c>
    </row>
    <row r="350" spans="7:8" ht="15" x14ac:dyDescent="0.25">
      <c r="G350" t="s">
        <v>435</v>
      </c>
      <c r="H350" s="27" t="s">
        <v>814</v>
      </c>
    </row>
    <row r="351" spans="7:8" ht="15" x14ac:dyDescent="0.25">
      <c r="G351" t="s">
        <v>436</v>
      </c>
      <c r="H351" s="27" t="s">
        <v>815</v>
      </c>
    </row>
    <row r="352" spans="7:8" ht="15" x14ac:dyDescent="0.25">
      <c r="G352" t="s">
        <v>437</v>
      </c>
      <c r="H352" s="27" t="s">
        <v>816</v>
      </c>
    </row>
    <row r="353" spans="7:8" ht="15" x14ac:dyDescent="0.25">
      <c r="G353" t="s">
        <v>438</v>
      </c>
      <c r="H353" s="27" t="s">
        <v>817</v>
      </c>
    </row>
    <row r="354" spans="7:8" ht="15" x14ac:dyDescent="0.25">
      <c r="G354" t="s">
        <v>439</v>
      </c>
      <c r="H354" s="27" t="s">
        <v>818</v>
      </c>
    </row>
    <row r="355" spans="7:8" ht="15" x14ac:dyDescent="0.25">
      <c r="G355" t="s">
        <v>440</v>
      </c>
      <c r="H355" s="27" t="s">
        <v>819</v>
      </c>
    </row>
    <row r="356" spans="7:8" ht="15" x14ac:dyDescent="0.25">
      <c r="G356" t="s">
        <v>441</v>
      </c>
      <c r="H356" s="27" t="s">
        <v>820</v>
      </c>
    </row>
    <row r="357" spans="7:8" ht="15" x14ac:dyDescent="0.25">
      <c r="G357" t="s">
        <v>442</v>
      </c>
      <c r="H357" s="27" t="s">
        <v>821</v>
      </c>
    </row>
    <row r="358" spans="7:8" ht="15" x14ac:dyDescent="0.25">
      <c r="G358" t="s">
        <v>443</v>
      </c>
      <c r="H358" s="27" t="s">
        <v>822</v>
      </c>
    </row>
    <row r="359" spans="7:8" ht="15" x14ac:dyDescent="0.25">
      <c r="G359" t="s">
        <v>444</v>
      </c>
      <c r="H359" s="27" t="s">
        <v>823</v>
      </c>
    </row>
    <row r="360" spans="7:8" ht="15" x14ac:dyDescent="0.25">
      <c r="G360" t="s">
        <v>445</v>
      </c>
      <c r="H360" s="27" t="s">
        <v>824</v>
      </c>
    </row>
    <row r="361" spans="7:8" ht="15" x14ac:dyDescent="0.25">
      <c r="G361" t="s">
        <v>446</v>
      </c>
      <c r="H361" s="27" t="s">
        <v>825</v>
      </c>
    </row>
    <row r="362" spans="7:8" ht="15" x14ac:dyDescent="0.25">
      <c r="G362" t="s">
        <v>447</v>
      </c>
      <c r="H362" s="27" t="s">
        <v>826</v>
      </c>
    </row>
    <row r="363" spans="7:8" ht="15" x14ac:dyDescent="0.25">
      <c r="G363" t="s">
        <v>448</v>
      </c>
      <c r="H363" s="27" t="s">
        <v>827</v>
      </c>
    </row>
    <row r="364" spans="7:8" ht="15" x14ac:dyDescent="0.25">
      <c r="G364" t="s">
        <v>449</v>
      </c>
      <c r="H364" s="27" t="s">
        <v>828</v>
      </c>
    </row>
    <row r="365" spans="7:8" ht="15" x14ac:dyDescent="0.25">
      <c r="G365" t="s">
        <v>450</v>
      </c>
      <c r="H365" s="27" t="s">
        <v>829</v>
      </c>
    </row>
    <row r="366" spans="7:8" ht="15" x14ac:dyDescent="0.25">
      <c r="G366" t="s">
        <v>451</v>
      </c>
      <c r="H366" s="27" t="s">
        <v>830</v>
      </c>
    </row>
    <row r="367" spans="7:8" ht="15" x14ac:dyDescent="0.25">
      <c r="G367" t="s">
        <v>452</v>
      </c>
      <c r="H367" s="27" t="s">
        <v>831</v>
      </c>
    </row>
    <row r="368" spans="7:8" ht="15" x14ac:dyDescent="0.25">
      <c r="G368" t="s">
        <v>453</v>
      </c>
      <c r="H368" s="27" t="s">
        <v>832</v>
      </c>
    </row>
    <row r="369" spans="7:8" ht="15" x14ac:dyDescent="0.25">
      <c r="G369" t="s">
        <v>454</v>
      </c>
      <c r="H369" s="27" t="s">
        <v>833</v>
      </c>
    </row>
    <row r="370" spans="7:8" ht="15" x14ac:dyDescent="0.25">
      <c r="G370" t="s">
        <v>455</v>
      </c>
      <c r="H370" s="27" t="s">
        <v>834</v>
      </c>
    </row>
    <row r="371" spans="7:8" ht="15" x14ac:dyDescent="0.25">
      <c r="G371" t="s">
        <v>456</v>
      </c>
      <c r="H371" s="27" t="s">
        <v>835</v>
      </c>
    </row>
    <row r="372" spans="7:8" ht="15" x14ac:dyDescent="0.25">
      <c r="G372" t="s">
        <v>457</v>
      </c>
      <c r="H372" s="27" t="s">
        <v>836</v>
      </c>
    </row>
    <row r="373" spans="7:8" ht="15" x14ac:dyDescent="0.25">
      <c r="G373" t="s">
        <v>458</v>
      </c>
      <c r="H373" s="27" t="s">
        <v>837</v>
      </c>
    </row>
    <row r="374" spans="7:8" ht="15" x14ac:dyDescent="0.25">
      <c r="G374" t="s">
        <v>459</v>
      </c>
      <c r="H374" s="27" t="s">
        <v>838</v>
      </c>
    </row>
    <row r="375" spans="7:8" ht="15" x14ac:dyDescent="0.25">
      <c r="G375" t="s">
        <v>460</v>
      </c>
      <c r="H375" s="27" t="s">
        <v>839</v>
      </c>
    </row>
    <row r="376" spans="7:8" ht="15" x14ac:dyDescent="0.25">
      <c r="G376" t="s">
        <v>461</v>
      </c>
      <c r="H376" s="27" t="s">
        <v>840</v>
      </c>
    </row>
    <row r="377" spans="7:8" ht="15" x14ac:dyDescent="0.25">
      <c r="G377" t="s">
        <v>462</v>
      </c>
      <c r="H377" s="27" t="s">
        <v>841</v>
      </c>
    </row>
    <row r="378" spans="7:8" ht="15" x14ac:dyDescent="0.25">
      <c r="G378" t="s">
        <v>463</v>
      </c>
      <c r="H378" s="27" t="s">
        <v>842</v>
      </c>
    </row>
    <row r="379" spans="7:8" ht="15" x14ac:dyDescent="0.25">
      <c r="G379" t="s">
        <v>464</v>
      </c>
      <c r="H379" s="27" t="s">
        <v>843</v>
      </c>
    </row>
    <row r="380" spans="7:8" ht="15" x14ac:dyDescent="0.25">
      <c r="G380" t="s">
        <v>465</v>
      </c>
      <c r="H380" s="27" t="s">
        <v>844</v>
      </c>
    </row>
    <row r="381" spans="7:8" ht="15" x14ac:dyDescent="0.25">
      <c r="G381" t="s">
        <v>466</v>
      </c>
      <c r="H381" s="27" t="s">
        <v>845</v>
      </c>
    </row>
    <row r="382" spans="7:8" ht="15" x14ac:dyDescent="0.25">
      <c r="G382" t="s">
        <v>467</v>
      </c>
      <c r="H382" s="27" t="s">
        <v>846</v>
      </c>
    </row>
    <row r="383" spans="7:8" ht="15" x14ac:dyDescent="0.25">
      <c r="G383" t="s">
        <v>468</v>
      </c>
      <c r="H383" s="27" t="s">
        <v>847</v>
      </c>
    </row>
    <row r="384" spans="7:8" ht="15" x14ac:dyDescent="0.25">
      <c r="G384" t="s">
        <v>469</v>
      </c>
      <c r="H384" s="27" t="s">
        <v>848</v>
      </c>
    </row>
    <row r="385" spans="7:8" ht="15" x14ac:dyDescent="0.25">
      <c r="G385" t="s">
        <v>470</v>
      </c>
      <c r="H385" s="27" t="s">
        <v>849</v>
      </c>
    </row>
    <row r="386" spans="7:8" ht="15" x14ac:dyDescent="0.25">
      <c r="G386" t="s">
        <v>471</v>
      </c>
      <c r="H386" s="27" t="s">
        <v>850</v>
      </c>
    </row>
    <row r="387" spans="7:8" ht="15" x14ac:dyDescent="0.25">
      <c r="G387" t="s">
        <v>472</v>
      </c>
      <c r="H387" s="27" t="s">
        <v>851</v>
      </c>
    </row>
    <row r="388" spans="7:8" ht="15" x14ac:dyDescent="0.25">
      <c r="G388" t="s">
        <v>473</v>
      </c>
      <c r="H388" s="27" t="s">
        <v>852</v>
      </c>
    </row>
    <row r="389" spans="7:8" ht="15" x14ac:dyDescent="0.25">
      <c r="G389" t="s">
        <v>474</v>
      </c>
      <c r="H389" s="27" t="s">
        <v>853</v>
      </c>
    </row>
    <row r="390" spans="7:8" ht="15" x14ac:dyDescent="0.25">
      <c r="G390" t="s">
        <v>475</v>
      </c>
      <c r="H390" s="27" t="s">
        <v>854</v>
      </c>
    </row>
    <row r="391" spans="7:8" ht="15" x14ac:dyDescent="0.25">
      <c r="G391" t="s">
        <v>476</v>
      </c>
      <c r="H391" s="27" t="s">
        <v>855</v>
      </c>
    </row>
    <row r="392" spans="7:8" ht="15" x14ac:dyDescent="0.25">
      <c r="G392" t="s">
        <v>477</v>
      </c>
      <c r="H392" s="27" t="s">
        <v>856</v>
      </c>
    </row>
    <row r="393" spans="7:8" ht="15" x14ac:dyDescent="0.25">
      <c r="G393" t="s">
        <v>478</v>
      </c>
      <c r="H393" s="27" t="s">
        <v>857</v>
      </c>
    </row>
    <row r="394" spans="7:8" ht="15" x14ac:dyDescent="0.25">
      <c r="G394" t="s">
        <v>479</v>
      </c>
      <c r="H394" s="27" t="s">
        <v>858</v>
      </c>
    </row>
    <row r="395" spans="7:8" ht="15" x14ac:dyDescent="0.25">
      <c r="G395" t="s">
        <v>480</v>
      </c>
      <c r="H395" s="27" t="s">
        <v>859</v>
      </c>
    </row>
    <row r="396" spans="7:8" ht="15" x14ac:dyDescent="0.25">
      <c r="G396" t="s">
        <v>481</v>
      </c>
      <c r="H396" s="27" t="s">
        <v>860</v>
      </c>
    </row>
    <row r="397" spans="7:8" ht="15" x14ac:dyDescent="0.25">
      <c r="G397" t="s">
        <v>482</v>
      </c>
      <c r="H397" s="27" t="s">
        <v>861</v>
      </c>
    </row>
    <row r="398" spans="7:8" ht="15" x14ac:dyDescent="0.25">
      <c r="G398" t="s">
        <v>483</v>
      </c>
      <c r="H398" s="27" t="s">
        <v>862</v>
      </c>
    </row>
    <row r="399" spans="7:8" ht="15" x14ac:dyDescent="0.25">
      <c r="G399" t="s">
        <v>484</v>
      </c>
      <c r="H399" s="27" t="s">
        <v>863</v>
      </c>
    </row>
    <row r="400" spans="7:8" ht="15" x14ac:dyDescent="0.25">
      <c r="G400" t="s">
        <v>485</v>
      </c>
      <c r="H400" s="27" t="s">
        <v>864</v>
      </c>
    </row>
    <row r="401" spans="7:8" ht="15" x14ac:dyDescent="0.25">
      <c r="G401" t="s">
        <v>486</v>
      </c>
      <c r="H401" s="27" t="s">
        <v>865</v>
      </c>
    </row>
    <row r="402" spans="7:8" ht="15" x14ac:dyDescent="0.25">
      <c r="G402" t="s">
        <v>487</v>
      </c>
      <c r="H402" s="27" t="s">
        <v>866</v>
      </c>
    </row>
    <row r="403" spans="7:8" ht="15" x14ac:dyDescent="0.25">
      <c r="G403" t="s">
        <v>488</v>
      </c>
      <c r="H403" s="27" t="s">
        <v>867</v>
      </c>
    </row>
    <row r="404" spans="7:8" ht="15" x14ac:dyDescent="0.25">
      <c r="G404" t="s">
        <v>489</v>
      </c>
      <c r="H404" s="27" t="s">
        <v>868</v>
      </c>
    </row>
    <row r="405" spans="7:8" ht="15" x14ac:dyDescent="0.25">
      <c r="G405" t="s">
        <v>490</v>
      </c>
      <c r="H405" s="27" t="s">
        <v>869</v>
      </c>
    </row>
    <row r="406" spans="7:8" ht="15" x14ac:dyDescent="0.25">
      <c r="G406" t="s">
        <v>491</v>
      </c>
      <c r="H406" s="27" t="s">
        <v>870</v>
      </c>
    </row>
    <row r="407" spans="7:8" ht="15" x14ac:dyDescent="0.25">
      <c r="G407" t="s">
        <v>492</v>
      </c>
      <c r="H407" s="27" t="s">
        <v>871</v>
      </c>
    </row>
    <row r="408" spans="7:8" ht="15" x14ac:dyDescent="0.25">
      <c r="G408" t="s">
        <v>493</v>
      </c>
      <c r="H408" s="27" t="s">
        <v>872</v>
      </c>
    </row>
    <row r="409" spans="7:8" ht="15" x14ac:dyDescent="0.25">
      <c r="G409" t="s">
        <v>494</v>
      </c>
      <c r="H409" s="27" t="s">
        <v>873</v>
      </c>
    </row>
    <row r="410" spans="7:8" ht="15" x14ac:dyDescent="0.25">
      <c r="G410" t="s">
        <v>495</v>
      </c>
      <c r="H410" s="27" t="s">
        <v>874</v>
      </c>
    </row>
    <row r="411" spans="7:8" ht="15" x14ac:dyDescent="0.25">
      <c r="G411" t="s">
        <v>496</v>
      </c>
      <c r="H411" s="27" t="s">
        <v>875</v>
      </c>
    </row>
    <row r="412" spans="7:8" ht="15" x14ac:dyDescent="0.25">
      <c r="G412" t="s">
        <v>497</v>
      </c>
      <c r="H412" s="27" t="s">
        <v>876</v>
      </c>
    </row>
    <row r="413" spans="7:8" ht="15" x14ac:dyDescent="0.25">
      <c r="G413" t="s">
        <v>498</v>
      </c>
      <c r="H413" s="27" t="s">
        <v>877</v>
      </c>
    </row>
    <row r="414" spans="7:8" ht="15" x14ac:dyDescent="0.25">
      <c r="G414" t="s">
        <v>499</v>
      </c>
      <c r="H414" s="27" t="s">
        <v>878</v>
      </c>
    </row>
    <row r="415" spans="7:8" ht="15" x14ac:dyDescent="0.25">
      <c r="G415" t="s">
        <v>500</v>
      </c>
      <c r="H415" s="27" t="s">
        <v>879</v>
      </c>
    </row>
    <row r="416" spans="7:8" ht="15" x14ac:dyDescent="0.25">
      <c r="G416" t="s">
        <v>501</v>
      </c>
      <c r="H416" s="27" t="s">
        <v>880</v>
      </c>
    </row>
    <row r="417" spans="7:8" ht="15" x14ac:dyDescent="0.25">
      <c r="G417" t="s">
        <v>502</v>
      </c>
      <c r="H417" s="27" t="s">
        <v>881</v>
      </c>
    </row>
    <row r="418" spans="7:8" ht="15" x14ac:dyDescent="0.25">
      <c r="G418" t="s">
        <v>503</v>
      </c>
      <c r="H418" s="27" t="s">
        <v>882</v>
      </c>
    </row>
    <row r="419" spans="7:8" ht="15" x14ac:dyDescent="0.25">
      <c r="G419" t="s">
        <v>504</v>
      </c>
      <c r="H419" s="27" t="s">
        <v>883</v>
      </c>
    </row>
    <row r="420" spans="7:8" ht="15" x14ac:dyDescent="0.25">
      <c r="G420" t="s">
        <v>505</v>
      </c>
      <c r="H420" s="27" t="s">
        <v>884</v>
      </c>
    </row>
    <row r="421" spans="7:8" ht="15" x14ac:dyDescent="0.25">
      <c r="G421" t="s">
        <v>506</v>
      </c>
      <c r="H421" s="27" t="s">
        <v>885</v>
      </c>
    </row>
    <row r="422" spans="7:8" ht="15" x14ac:dyDescent="0.25">
      <c r="G422" t="s">
        <v>507</v>
      </c>
      <c r="H422" s="27" t="s">
        <v>886</v>
      </c>
    </row>
    <row r="423" spans="7:8" ht="15" x14ac:dyDescent="0.25">
      <c r="G423" t="s">
        <v>508</v>
      </c>
      <c r="H423" s="27" t="s">
        <v>887</v>
      </c>
    </row>
    <row r="424" spans="7:8" ht="15" x14ac:dyDescent="0.25">
      <c r="G424" t="s">
        <v>509</v>
      </c>
      <c r="H424" s="27" t="s">
        <v>888</v>
      </c>
    </row>
    <row r="425" spans="7:8" ht="15" x14ac:dyDescent="0.25">
      <c r="G425" t="s">
        <v>510</v>
      </c>
      <c r="H425" s="27" t="s">
        <v>889</v>
      </c>
    </row>
    <row r="426" spans="7:8" ht="15" x14ac:dyDescent="0.25">
      <c r="G426" t="s">
        <v>511</v>
      </c>
      <c r="H426" s="27" t="s">
        <v>890</v>
      </c>
    </row>
    <row r="427" spans="7:8" ht="15" x14ac:dyDescent="0.25">
      <c r="G427" t="s">
        <v>512</v>
      </c>
      <c r="H427" s="27" t="s">
        <v>891</v>
      </c>
    </row>
    <row r="428" spans="7:8" ht="15" x14ac:dyDescent="0.25">
      <c r="G428" t="s">
        <v>513</v>
      </c>
      <c r="H428" s="27" t="s">
        <v>892</v>
      </c>
    </row>
    <row r="429" spans="7:8" ht="15" x14ac:dyDescent="0.25">
      <c r="G429" t="s">
        <v>514</v>
      </c>
      <c r="H429" s="27" t="s">
        <v>893</v>
      </c>
    </row>
    <row r="430" spans="7:8" ht="15" x14ac:dyDescent="0.25">
      <c r="G430" t="s">
        <v>515</v>
      </c>
      <c r="H430" s="27" t="s">
        <v>894</v>
      </c>
    </row>
    <row r="431" spans="7:8" ht="15" x14ac:dyDescent="0.25">
      <c r="G431" t="s">
        <v>516</v>
      </c>
      <c r="H431" s="27" t="s">
        <v>895</v>
      </c>
    </row>
    <row r="432" spans="7:8" ht="15" x14ac:dyDescent="0.25">
      <c r="G432" t="s">
        <v>517</v>
      </c>
      <c r="H432" s="27" t="s">
        <v>896</v>
      </c>
    </row>
    <row r="433" spans="7:8" ht="15" x14ac:dyDescent="0.25">
      <c r="G433" t="s">
        <v>518</v>
      </c>
      <c r="H433" s="27" t="s">
        <v>897</v>
      </c>
    </row>
    <row r="434" spans="7:8" ht="15" x14ac:dyDescent="0.25">
      <c r="G434" t="s">
        <v>519</v>
      </c>
      <c r="H434" s="27" t="s">
        <v>898</v>
      </c>
    </row>
    <row r="435" spans="7:8" ht="15" x14ac:dyDescent="0.25">
      <c r="G435" t="s">
        <v>520</v>
      </c>
      <c r="H435" s="27" t="s">
        <v>899</v>
      </c>
    </row>
    <row r="436" spans="7:8" ht="15" x14ac:dyDescent="0.25">
      <c r="G436" t="s">
        <v>521</v>
      </c>
      <c r="H436" s="27" t="s">
        <v>900</v>
      </c>
    </row>
    <row r="437" spans="7:8" ht="15" x14ac:dyDescent="0.25">
      <c r="G437" t="s">
        <v>522</v>
      </c>
      <c r="H437" s="27" t="s">
        <v>901</v>
      </c>
    </row>
    <row r="438" spans="7:8" ht="15" x14ac:dyDescent="0.25">
      <c r="G438" t="s">
        <v>523</v>
      </c>
      <c r="H438" s="27" t="s">
        <v>902</v>
      </c>
    </row>
    <row r="439" spans="7:8" ht="15" x14ac:dyDescent="0.25">
      <c r="G439" t="s">
        <v>524</v>
      </c>
      <c r="H439" s="27" t="s">
        <v>903</v>
      </c>
    </row>
    <row r="440" spans="7:8" ht="15" x14ac:dyDescent="0.25">
      <c r="G440" t="s">
        <v>525</v>
      </c>
      <c r="H440" s="27" t="s">
        <v>904</v>
      </c>
    </row>
    <row r="441" spans="7:8" ht="15" x14ac:dyDescent="0.25">
      <c r="G441" t="s">
        <v>526</v>
      </c>
      <c r="H441" s="27" t="s">
        <v>905</v>
      </c>
    </row>
    <row r="442" spans="7:8" ht="15" x14ac:dyDescent="0.25">
      <c r="G442" t="s">
        <v>527</v>
      </c>
      <c r="H442" s="27" t="s">
        <v>906</v>
      </c>
    </row>
    <row r="443" spans="7:8" ht="15" x14ac:dyDescent="0.25">
      <c r="G443" t="s">
        <v>528</v>
      </c>
      <c r="H443" s="27" t="s">
        <v>907</v>
      </c>
    </row>
    <row r="444" spans="7:8" ht="15" x14ac:dyDescent="0.25">
      <c r="G444" t="s">
        <v>529</v>
      </c>
      <c r="H444" s="27" t="s">
        <v>908</v>
      </c>
    </row>
    <row r="445" spans="7:8" ht="15" x14ac:dyDescent="0.25">
      <c r="G445" t="s">
        <v>530</v>
      </c>
      <c r="H445" s="27" t="s">
        <v>909</v>
      </c>
    </row>
    <row r="446" spans="7:8" ht="15" x14ac:dyDescent="0.25">
      <c r="G446" t="s">
        <v>531</v>
      </c>
      <c r="H446" s="27" t="s">
        <v>910</v>
      </c>
    </row>
    <row r="447" spans="7:8" ht="15" x14ac:dyDescent="0.25">
      <c r="G447" t="s">
        <v>532</v>
      </c>
      <c r="H447" s="27" t="s">
        <v>911</v>
      </c>
    </row>
    <row r="448" spans="7:8" ht="15" x14ac:dyDescent="0.25">
      <c r="G448" t="s">
        <v>533</v>
      </c>
      <c r="H448" s="27" t="s">
        <v>912</v>
      </c>
    </row>
    <row r="449" spans="7:8" ht="15" x14ac:dyDescent="0.25">
      <c r="G449" t="s">
        <v>534</v>
      </c>
      <c r="H449" s="27" t="s">
        <v>913</v>
      </c>
    </row>
    <row r="450" spans="7:8" ht="15" x14ac:dyDescent="0.25">
      <c r="G450" t="s">
        <v>535</v>
      </c>
      <c r="H450" s="27" t="s">
        <v>914</v>
      </c>
    </row>
    <row r="451" spans="7:8" ht="15" x14ac:dyDescent="0.25">
      <c r="G451" t="s">
        <v>536</v>
      </c>
      <c r="H451" s="27" t="s">
        <v>915</v>
      </c>
    </row>
    <row r="452" spans="7:8" ht="15" x14ac:dyDescent="0.25">
      <c r="G452" t="s">
        <v>537</v>
      </c>
      <c r="H452" s="27" t="s">
        <v>916</v>
      </c>
    </row>
    <row r="453" spans="7:8" ht="15" x14ac:dyDescent="0.25">
      <c r="G453" t="s">
        <v>538</v>
      </c>
      <c r="H453" s="27" t="s">
        <v>917</v>
      </c>
    </row>
    <row r="454" spans="7:8" ht="15" x14ac:dyDescent="0.25">
      <c r="G454" t="s">
        <v>539</v>
      </c>
      <c r="H454" s="27" t="s">
        <v>918</v>
      </c>
    </row>
    <row r="455" spans="7:8" ht="15" x14ac:dyDescent="0.25">
      <c r="G455" t="s">
        <v>540</v>
      </c>
      <c r="H455" s="27" t="s">
        <v>919</v>
      </c>
    </row>
    <row r="456" spans="7:8" ht="15" x14ac:dyDescent="0.25">
      <c r="G456" t="s">
        <v>541</v>
      </c>
      <c r="H456" s="27" t="s">
        <v>920</v>
      </c>
    </row>
    <row r="457" spans="7:8" ht="15" x14ac:dyDescent="0.25">
      <c r="G457" t="s">
        <v>542</v>
      </c>
      <c r="H457" s="27" t="s">
        <v>921</v>
      </c>
    </row>
    <row r="458" spans="7:8" ht="15" x14ac:dyDescent="0.25">
      <c r="G458" t="s">
        <v>543</v>
      </c>
      <c r="H458" s="27" t="s">
        <v>922</v>
      </c>
    </row>
    <row r="459" spans="7:8" ht="15" x14ac:dyDescent="0.25">
      <c r="G459" t="s">
        <v>544</v>
      </c>
      <c r="H459" s="27" t="s">
        <v>923</v>
      </c>
    </row>
    <row r="460" spans="7:8" ht="15" x14ac:dyDescent="0.25">
      <c r="G460" t="s">
        <v>545</v>
      </c>
      <c r="H460" s="27" t="s">
        <v>924</v>
      </c>
    </row>
    <row r="461" spans="7:8" ht="15" x14ac:dyDescent="0.25">
      <c r="G461" t="s">
        <v>546</v>
      </c>
      <c r="H461" s="27" t="s">
        <v>925</v>
      </c>
    </row>
    <row r="462" spans="7:8" ht="15" x14ac:dyDescent="0.25">
      <c r="G462" t="s">
        <v>547</v>
      </c>
      <c r="H462" s="27" t="s">
        <v>926</v>
      </c>
    </row>
    <row r="463" spans="7:8" ht="15" x14ac:dyDescent="0.25">
      <c r="G463" t="s">
        <v>548</v>
      </c>
      <c r="H463" s="27" t="s">
        <v>927</v>
      </c>
    </row>
    <row r="464" spans="7:8" ht="15" x14ac:dyDescent="0.25">
      <c r="G464" t="s">
        <v>549</v>
      </c>
      <c r="H464" s="27" t="s">
        <v>928</v>
      </c>
    </row>
  </sheetData>
  <mergeCells count="38">
    <mergeCell ref="B12:C12"/>
    <mergeCell ref="B13:C13"/>
    <mergeCell ref="B15:C15"/>
    <mergeCell ref="E15:F15"/>
    <mergeCell ref="I15:J15"/>
    <mergeCell ref="B14:C14"/>
    <mergeCell ref="I14:J14"/>
    <mergeCell ref="B17:C17"/>
    <mergeCell ref="E17:F17"/>
    <mergeCell ref="I17:J17"/>
    <mergeCell ref="B16:C16"/>
    <mergeCell ref="E16:F16"/>
    <mergeCell ref="I16:J16"/>
    <mergeCell ref="E27:H29"/>
    <mergeCell ref="I12:J12"/>
    <mergeCell ref="I13:J13"/>
    <mergeCell ref="E12:F12"/>
    <mergeCell ref="E13:F13"/>
    <mergeCell ref="E14:F14"/>
    <mergeCell ref="E10:F11"/>
    <mergeCell ref="D10:D11"/>
    <mergeCell ref="G10:H10"/>
    <mergeCell ref="A2:E2"/>
    <mergeCell ref="F2:J2"/>
    <mergeCell ref="A10:A11"/>
    <mergeCell ref="A9:J9"/>
    <mergeCell ref="A8:J8"/>
    <mergeCell ref="B10:C11"/>
    <mergeCell ref="I10:J11"/>
    <mergeCell ref="A1:J1"/>
    <mergeCell ref="A4:J4"/>
    <mergeCell ref="A7:D7"/>
    <mergeCell ref="E7:J7"/>
    <mergeCell ref="A3:J3"/>
    <mergeCell ref="A5:D5"/>
    <mergeCell ref="E5:J5"/>
    <mergeCell ref="A6:D6"/>
    <mergeCell ref="E6:J6"/>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7">
      <formula1>skroty_PI</formula1>
    </dataValidation>
    <dataValidation type="list" allowBlank="1" showInputMessage="1" showErrorMessage="1" prompt="wybierz narzędzie PP" sqref="D12:D17">
      <formula1>skroty_PP</formula1>
    </dataValidation>
  </dataValidations>
  <pageMargins left="0.70866141732283472" right="0.70866141732283472" top="0.74803149606299213" bottom="0.74803149606299213" header="0.31496062992125984" footer="0.31496062992125984"/>
  <pageSetup paperSize="9" scale="7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9" tint="-0.249977111117893"/>
  </sheetPr>
  <dimension ref="A1:AD58"/>
  <sheetViews>
    <sheetView zoomScaleNormal="100" zoomScaleSheetLayoutView="75" workbookViewId="0">
      <selection activeCell="E5" sqref="E5:K5"/>
    </sheetView>
  </sheetViews>
  <sheetFormatPr defaultRowHeight="12.75" x14ac:dyDescent="0.2"/>
  <cols>
    <col min="1" max="1" width="6.85546875" style="1" customWidth="1"/>
    <col min="2" max="2" width="9.140625" style="1"/>
    <col min="3" max="3" width="18.5703125" style="1" customWidth="1"/>
    <col min="4" max="4" width="11" style="1" customWidth="1"/>
    <col min="5" max="5" width="10.85546875" style="1" customWidth="1"/>
    <col min="6" max="6" width="11" style="1" customWidth="1"/>
    <col min="7" max="7" width="11.28515625" style="1" customWidth="1"/>
    <col min="8" max="10" width="9.7109375" style="1" customWidth="1"/>
    <col min="11" max="11" width="12.5703125" style="1" customWidth="1"/>
    <col min="12" max="12" width="9.85546875" style="1" bestFit="1" customWidth="1"/>
    <col min="13" max="13" width="9.140625" style="1"/>
    <col min="14" max="14" width="9.85546875" style="1" bestFit="1" customWidth="1"/>
    <col min="15" max="15" width="9.140625" style="1"/>
    <col min="16" max="18" width="9.85546875" style="1" bestFit="1" customWidth="1"/>
    <col min="19" max="20" width="9.140625" style="1"/>
    <col min="21" max="21" width="9.85546875" style="1" bestFit="1" customWidth="1"/>
    <col min="22" max="16384" width="9.140625" style="1"/>
  </cols>
  <sheetData>
    <row r="1" spans="1:13" ht="41.25" customHeight="1" x14ac:dyDescent="0.2">
      <c r="A1" s="354" t="s">
        <v>1039</v>
      </c>
      <c r="B1" s="355"/>
      <c r="C1" s="355"/>
      <c r="D1" s="355"/>
      <c r="E1" s="355"/>
      <c r="F1" s="355"/>
      <c r="G1" s="355"/>
      <c r="H1" s="355"/>
      <c r="I1" s="355"/>
      <c r="J1" s="355"/>
      <c r="K1" s="356"/>
    </row>
    <row r="2" spans="1:13" ht="30" customHeight="1" thickBot="1" x14ac:dyDescent="0.45">
      <c r="A2" s="68">
        <v>1</v>
      </c>
      <c r="B2" s="349" t="s">
        <v>1040</v>
      </c>
      <c r="C2" s="349"/>
      <c r="D2" s="349"/>
      <c r="E2" s="350"/>
      <c r="F2" s="357" t="s">
        <v>1235</v>
      </c>
      <c r="G2" s="357"/>
      <c r="H2" s="357"/>
      <c r="I2" s="357"/>
      <c r="J2" s="357"/>
      <c r="K2" s="358"/>
      <c r="M2" s="25"/>
    </row>
    <row r="3" spans="1:13" ht="15" customHeight="1" thickBot="1" x14ac:dyDescent="0.25">
      <c r="A3" s="324"/>
      <c r="B3" s="325"/>
      <c r="C3" s="325"/>
      <c r="D3" s="325"/>
      <c r="E3" s="325"/>
      <c r="F3" s="325"/>
      <c r="G3" s="325"/>
      <c r="H3" s="325"/>
      <c r="I3" s="325"/>
      <c r="J3" s="325"/>
      <c r="K3" s="326"/>
    </row>
    <row r="4" spans="1:13" ht="30" customHeight="1" x14ac:dyDescent="0.25">
      <c r="A4" s="327" t="s">
        <v>1</v>
      </c>
      <c r="B4" s="328"/>
      <c r="C4" s="328"/>
      <c r="D4" s="328"/>
      <c r="E4" s="328"/>
      <c r="F4" s="328"/>
      <c r="G4" s="328"/>
      <c r="H4" s="328"/>
      <c r="I4" s="328"/>
      <c r="J4" s="359"/>
      <c r="K4" s="360"/>
    </row>
    <row r="5" spans="1:13" ht="30" customHeight="1" x14ac:dyDescent="0.2">
      <c r="A5" s="69">
        <v>2</v>
      </c>
      <c r="B5" s="330" t="s">
        <v>1042</v>
      </c>
      <c r="C5" s="330"/>
      <c r="D5" s="331"/>
      <c r="E5" s="342" t="s">
        <v>1292</v>
      </c>
      <c r="F5" s="343"/>
      <c r="G5" s="343"/>
      <c r="H5" s="343"/>
      <c r="I5" s="343"/>
      <c r="J5" s="343"/>
      <c r="K5" s="344"/>
    </row>
    <row r="6" spans="1:13" ht="30" customHeight="1" x14ac:dyDescent="0.2">
      <c r="A6" s="336">
        <v>3</v>
      </c>
      <c r="B6" s="338" t="s">
        <v>1043</v>
      </c>
      <c r="C6" s="338"/>
      <c r="D6" s="339"/>
      <c r="E6" s="342" t="s">
        <v>1291</v>
      </c>
      <c r="F6" s="343"/>
      <c r="G6" s="343"/>
      <c r="H6" s="343"/>
      <c r="I6" s="343"/>
      <c r="J6" s="343"/>
      <c r="K6" s="344"/>
    </row>
    <row r="7" spans="1:13" ht="23.25" customHeight="1" x14ac:dyDescent="0.2">
      <c r="A7" s="337"/>
      <c r="B7" s="340"/>
      <c r="C7" s="340"/>
      <c r="D7" s="341"/>
      <c r="E7" s="70" t="s">
        <v>1045</v>
      </c>
      <c r="F7" s="345" t="s">
        <v>1290</v>
      </c>
      <c r="G7" s="345"/>
      <c r="H7" s="346"/>
      <c r="I7" s="70" t="s">
        <v>1046</v>
      </c>
      <c r="J7" s="347" t="s">
        <v>1289</v>
      </c>
      <c r="K7" s="348"/>
    </row>
    <row r="8" spans="1:13" ht="23.25" customHeight="1" x14ac:dyDescent="0.2">
      <c r="A8" s="336">
        <v>4</v>
      </c>
      <c r="B8" s="338" t="s">
        <v>146</v>
      </c>
      <c r="C8" s="338"/>
      <c r="D8" s="339"/>
      <c r="E8" s="342" t="s">
        <v>116</v>
      </c>
      <c r="F8" s="343"/>
      <c r="G8" s="343"/>
      <c r="H8" s="343"/>
      <c r="I8" s="343"/>
      <c r="J8" s="343"/>
      <c r="K8" s="344"/>
    </row>
    <row r="9" spans="1:13" ht="118.5" customHeight="1" x14ac:dyDescent="0.2">
      <c r="A9" s="337"/>
      <c r="B9" s="340"/>
      <c r="C9" s="340"/>
      <c r="D9" s="341"/>
      <c r="E9" s="70" t="s">
        <v>1045</v>
      </c>
      <c r="F9" s="345" t="s">
        <v>1026</v>
      </c>
      <c r="G9" s="345"/>
      <c r="H9" s="346"/>
      <c r="I9" s="70" t="s">
        <v>1046</v>
      </c>
      <c r="J9" s="347" t="s">
        <v>1293</v>
      </c>
      <c r="K9" s="348"/>
    </row>
    <row r="10" spans="1:13" ht="30" customHeight="1" x14ac:dyDescent="0.25">
      <c r="A10" s="69">
        <v>5</v>
      </c>
      <c r="B10" s="330" t="s">
        <v>105</v>
      </c>
      <c r="C10" s="330"/>
      <c r="D10" s="331"/>
      <c r="E10" s="229" t="s">
        <v>133</v>
      </c>
      <c r="F10" s="229"/>
      <c r="G10" s="229"/>
      <c r="H10" s="229"/>
      <c r="I10" s="229"/>
      <c r="J10" s="605"/>
      <c r="K10" s="606"/>
    </row>
    <row r="11" spans="1:13" ht="20.25" customHeight="1" x14ac:dyDescent="0.2">
      <c r="A11" s="69">
        <v>6</v>
      </c>
      <c r="B11" s="330" t="s">
        <v>114</v>
      </c>
      <c r="C11" s="330"/>
      <c r="D11" s="331"/>
      <c r="E11" s="193" t="s">
        <v>1288</v>
      </c>
      <c r="F11" s="194"/>
      <c r="G11" s="194"/>
      <c r="H11" s="194"/>
      <c r="I11" s="194"/>
      <c r="J11" s="194"/>
      <c r="K11" s="195"/>
    </row>
    <row r="12" spans="1:13" ht="17.25" customHeight="1" x14ac:dyDescent="0.2">
      <c r="A12" s="69">
        <v>7</v>
      </c>
      <c r="B12" s="330" t="s">
        <v>16</v>
      </c>
      <c r="C12" s="330"/>
      <c r="D12" s="331"/>
      <c r="E12" s="229" t="s">
        <v>1287</v>
      </c>
      <c r="F12" s="229"/>
      <c r="G12" s="229"/>
      <c r="H12" s="229"/>
      <c r="I12" s="229"/>
      <c r="J12" s="229"/>
      <c r="K12" s="602"/>
    </row>
    <row r="13" spans="1:13" ht="21" customHeight="1" x14ac:dyDescent="0.2">
      <c r="A13" s="69">
        <v>8</v>
      </c>
      <c r="B13" s="330" t="s">
        <v>19</v>
      </c>
      <c r="C13" s="330"/>
      <c r="D13" s="331"/>
      <c r="E13" s="229" t="s">
        <v>1098</v>
      </c>
      <c r="F13" s="229"/>
      <c r="G13" s="229"/>
      <c r="H13" s="229"/>
      <c r="I13" s="229"/>
      <c r="J13" s="229"/>
      <c r="K13" s="602"/>
    </row>
    <row r="14" spans="1:13" ht="66" customHeight="1" thickBot="1" x14ac:dyDescent="0.25">
      <c r="A14" s="68">
        <v>9</v>
      </c>
      <c r="B14" s="349" t="s">
        <v>8</v>
      </c>
      <c r="C14" s="349"/>
      <c r="D14" s="350"/>
      <c r="E14" s="520" t="s">
        <v>1322</v>
      </c>
      <c r="F14" s="234"/>
      <c r="G14" s="234"/>
      <c r="H14" s="234"/>
      <c r="I14" s="234"/>
      <c r="J14" s="234"/>
      <c r="K14" s="521"/>
    </row>
    <row r="15" spans="1:13" ht="15" customHeight="1" thickBot="1" x14ac:dyDescent="0.25">
      <c r="A15" s="324"/>
      <c r="B15" s="325"/>
      <c r="C15" s="325"/>
      <c r="D15" s="325"/>
      <c r="E15" s="325"/>
      <c r="F15" s="325"/>
      <c r="G15" s="325"/>
      <c r="H15" s="325"/>
      <c r="I15" s="325"/>
      <c r="J15" s="325"/>
      <c r="K15" s="326"/>
    </row>
    <row r="16" spans="1:13" ht="30" customHeight="1" x14ac:dyDescent="0.2">
      <c r="A16" s="327" t="s">
        <v>1051</v>
      </c>
      <c r="B16" s="328"/>
      <c r="C16" s="328"/>
      <c r="D16" s="328"/>
      <c r="E16" s="328"/>
      <c r="F16" s="328"/>
      <c r="G16" s="328"/>
      <c r="H16" s="328"/>
      <c r="I16" s="328"/>
      <c r="J16" s="328"/>
      <c r="K16" s="329"/>
    </row>
    <row r="17" spans="1:30" ht="336.75" hidden="1" customHeight="1" x14ac:dyDescent="0.2">
      <c r="A17" s="71">
        <v>6</v>
      </c>
      <c r="B17" s="316" t="s">
        <v>1052</v>
      </c>
      <c r="C17" s="316"/>
      <c r="D17" s="317" t="s">
        <v>1053</v>
      </c>
      <c r="E17" s="317"/>
      <c r="F17" s="317"/>
      <c r="G17" s="317"/>
      <c r="H17" s="317"/>
      <c r="I17" s="317"/>
      <c r="J17" s="317"/>
      <c r="K17" s="318"/>
    </row>
    <row r="18" spans="1:30" ht="41.25" customHeight="1" x14ac:dyDescent="0.2">
      <c r="A18" s="69">
        <v>10</v>
      </c>
      <c r="B18" s="304" t="s">
        <v>4</v>
      </c>
      <c r="C18" s="304"/>
      <c r="D18" s="317" t="s">
        <v>141</v>
      </c>
      <c r="E18" s="317"/>
      <c r="F18" s="317"/>
      <c r="G18" s="317"/>
      <c r="H18" s="317"/>
      <c r="I18" s="317"/>
      <c r="J18" s="317"/>
      <c r="K18" s="318"/>
    </row>
    <row r="19" spans="1:30" ht="90.75" customHeight="1" thickBot="1" x14ac:dyDescent="0.25">
      <c r="A19" s="148">
        <v>11</v>
      </c>
      <c r="B19" s="321" t="s">
        <v>1054</v>
      </c>
      <c r="C19" s="321"/>
      <c r="D19" s="322" t="s">
        <v>79</v>
      </c>
      <c r="E19" s="322"/>
      <c r="F19" s="322"/>
      <c r="G19" s="322"/>
      <c r="H19" s="322"/>
      <c r="I19" s="322"/>
      <c r="J19" s="322"/>
      <c r="K19" s="323"/>
      <c r="AD19" s="1" t="s">
        <v>170</v>
      </c>
    </row>
    <row r="20" spans="1:30" ht="15" customHeight="1" thickBot="1" x14ac:dyDescent="0.25">
      <c r="A20" s="251"/>
      <c r="B20" s="251"/>
      <c r="C20" s="251"/>
      <c r="D20" s="251"/>
      <c r="E20" s="251"/>
      <c r="F20" s="251"/>
      <c r="G20" s="251"/>
      <c r="H20" s="251"/>
      <c r="I20" s="251"/>
      <c r="J20" s="251"/>
      <c r="K20" s="251"/>
    </row>
    <row r="21" spans="1:30" ht="30" customHeight="1" x14ac:dyDescent="0.2">
      <c r="A21" s="146">
        <v>12</v>
      </c>
      <c r="B21" s="311" t="s">
        <v>17</v>
      </c>
      <c r="C21" s="311"/>
      <c r="D21" s="312" t="s">
        <v>104</v>
      </c>
      <c r="E21" s="312"/>
      <c r="F21" s="312"/>
      <c r="G21" s="312"/>
      <c r="H21" s="312"/>
      <c r="I21" s="312"/>
      <c r="J21" s="312"/>
      <c r="K21" s="313"/>
    </row>
    <row r="22" spans="1:30" ht="27.75" customHeight="1" x14ac:dyDescent="0.2">
      <c r="A22" s="147">
        <v>13</v>
      </c>
      <c r="B22" s="304" t="s">
        <v>18</v>
      </c>
      <c r="C22" s="304"/>
      <c r="D22" s="314" t="s">
        <v>28</v>
      </c>
      <c r="E22" s="314"/>
      <c r="F22" s="314"/>
      <c r="G22" s="314"/>
      <c r="H22" s="314"/>
      <c r="I22" s="314"/>
      <c r="J22" s="314"/>
      <c r="K22" s="315"/>
    </row>
    <row r="23" spans="1:30" ht="88.5" customHeight="1" x14ac:dyDescent="0.2">
      <c r="A23" s="147">
        <v>14</v>
      </c>
      <c r="B23" s="304" t="s">
        <v>0</v>
      </c>
      <c r="C23" s="304"/>
      <c r="D23" s="314" t="s">
        <v>113</v>
      </c>
      <c r="E23" s="314"/>
      <c r="F23" s="314"/>
      <c r="G23" s="314"/>
      <c r="H23" s="314"/>
      <c r="I23" s="314"/>
      <c r="J23" s="314"/>
      <c r="K23" s="315"/>
    </row>
    <row r="24" spans="1:30" ht="81" customHeight="1" x14ac:dyDescent="0.2">
      <c r="A24" s="147">
        <v>15</v>
      </c>
      <c r="B24" s="304" t="s">
        <v>1058</v>
      </c>
      <c r="C24" s="304"/>
      <c r="D24" s="314" t="s">
        <v>1286</v>
      </c>
      <c r="E24" s="314"/>
      <c r="F24" s="314"/>
      <c r="G24" s="314"/>
      <c r="H24" s="314"/>
      <c r="I24" s="314"/>
      <c r="J24" s="314"/>
      <c r="K24" s="315"/>
    </row>
    <row r="25" spans="1:30" ht="409.5" customHeight="1" x14ac:dyDescent="0.2">
      <c r="A25" s="147">
        <v>16</v>
      </c>
      <c r="B25" s="304" t="s">
        <v>1059</v>
      </c>
      <c r="C25" s="304"/>
      <c r="D25" s="609" t="s">
        <v>1358</v>
      </c>
      <c r="E25" s="609"/>
      <c r="F25" s="609"/>
      <c r="G25" s="609"/>
      <c r="H25" s="609"/>
      <c r="I25" s="609"/>
      <c r="J25" s="609"/>
      <c r="K25" s="610"/>
    </row>
    <row r="26" spans="1:30" ht="344.25" customHeight="1" x14ac:dyDescent="0.2">
      <c r="A26" s="147">
        <v>17</v>
      </c>
      <c r="B26" s="284" t="s">
        <v>1060</v>
      </c>
      <c r="C26" s="285"/>
      <c r="D26" s="611" t="s">
        <v>1285</v>
      </c>
      <c r="E26" s="612"/>
      <c r="F26" s="612"/>
      <c r="G26" s="612"/>
      <c r="H26" s="612"/>
      <c r="I26" s="612"/>
      <c r="J26" s="612"/>
      <c r="K26" s="613"/>
    </row>
    <row r="27" spans="1:30" ht="297.75" customHeight="1" thickBot="1" x14ac:dyDescent="0.25">
      <c r="A27" s="148">
        <v>18</v>
      </c>
      <c r="B27" s="269" t="s">
        <v>1062</v>
      </c>
      <c r="C27" s="269"/>
      <c r="D27" s="322" t="s">
        <v>1284</v>
      </c>
      <c r="E27" s="322"/>
      <c r="F27" s="322"/>
      <c r="G27" s="322"/>
      <c r="H27" s="322"/>
      <c r="I27" s="322"/>
      <c r="J27" s="322"/>
      <c r="K27" s="323"/>
    </row>
    <row r="28" spans="1:30" ht="53.25" customHeight="1" thickBot="1" x14ac:dyDescent="0.25">
      <c r="A28" s="251"/>
      <c r="B28" s="251"/>
      <c r="C28" s="251"/>
      <c r="D28" s="251"/>
      <c r="E28" s="251"/>
      <c r="F28" s="251"/>
      <c r="G28" s="251"/>
      <c r="H28" s="251"/>
      <c r="I28" s="251"/>
      <c r="J28" s="251"/>
      <c r="K28" s="251"/>
    </row>
    <row r="29" spans="1:30" ht="42.75" customHeight="1" x14ac:dyDescent="0.2">
      <c r="A29" s="146">
        <v>19</v>
      </c>
      <c r="B29" s="298" t="s">
        <v>1064</v>
      </c>
      <c r="C29" s="298"/>
      <c r="D29" s="607" t="s">
        <v>1283</v>
      </c>
      <c r="E29" s="607"/>
      <c r="F29" s="607"/>
      <c r="G29" s="607"/>
      <c r="H29" s="607"/>
      <c r="I29" s="607"/>
      <c r="J29" s="607"/>
      <c r="K29" s="608"/>
    </row>
    <row r="30" spans="1:30" ht="270" customHeight="1" x14ac:dyDescent="0.2">
      <c r="A30" s="147">
        <v>20</v>
      </c>
      <c r="B30" s="268" t="s">
        <v>1065</v>
      </c>
      <c r="C30" s="268"/>
      <c r="D30" s="302" t="s">
        <v>1282</v>
      </c>
      <c r="E30" s="302"/>
      <c r="F30" s="302"/>
      <c r="G30" s="302"/>
      <c r="H30" s="302"/>
      <c r="I30" s="302"/>
      <c r="J30" s="302"/>
      <c r="K30" s="303"/>
    </row>
    <row r="31" spans="1:30" ht="305.25" customHeight="1" thickBot="1" x14ac:dyDescent="0.25">
      <c r="A31" s="72">
        <v>21</v>
      </c>
      <c r="B31" s="284" t="s">
        <v>1066</v>
      </c>
      <c r="C31" s="285"/>
      <c r="D31" s="302" t="s">
        <v>1359</v>
      </c>
      <c r="E31" s="302"/>
      <c r="F31" s="302"/>
      <c r="G31" s="302"/>
      <c r="H31" s="302"/>
      <c r="I31" s="302"/>
      <c r="J31" s="302"/>
      <c r="K31" s="303"/>
    </row>
    <row r="32" spans="1:30" ht="13.5" thickBot="1" x14ac:dyDescent="0.25">
      <c r="A32" s="251"/>
      <c r="B32" s="251"/>
      <c r="C32" s="251"/>
      <c r="D32" s="251"/>
      <c r="E32" s="251"/>
      <c r="F32" s="251"/>
      <c r="G32" s="251"/>
      <c r="H32" s="251"/>
      <c r="I32" s="251"/>
      <c r="J32" s="251"/>
      <c r="K32" s="251"/>
    </row>
    <row r="33" spans="1:21" ht="60" customHeight="1" x14ac:dyDescent="0.2">
      <c r="A33" s="73">
        <v>22</v>
      </c>
      <c r="B33" s="289" t="s">
        <v>1067</v>
      </c>
      <c r="C33" s="289"/>
      <c r="D33" s="290" t="s">
        <v>1068</v>
      </c>
      <c r="E33" s="290"/>
      <c r="F33" s="616" t="s">
        <v>1281</v>
      </c>
      <c r="G33" s="291"/>
      <c r="H33" s="292" t="s">
        <v>1069</v>
      </c>
      <c r="I33" s="293"/>
      <c r="J33" s="616" t="s">
        <v>1280</v>
      </c>
      <c r="K33" s="294"/>
    </row>
    <row r="34" spans="1:21" ht="60" customHeight="1" thickBot="1" x14ac:dyDescent="0.25">
      <c r="A34" s="148">
        <v>23</v>
      </c>
      <c r="B34" s="278" t="s">
        <v>1070</v>
      </c>
      <c r="C34" s="279"/>
      <c r="D34" s="614" t="s">
        <v>943</v>
      </c>
      <c r="E34" s="614"/>
      <c r="F34" s="614"/>
      <c r="G34" s="614"/>
      <c r="H34" s="614"/>
      <c r="I34" s="614"/>
      <c r="J34" s="614"/>
      <c r="K34" s="615"/>
    </row>
    <row r="35" spans="1:21" ht="15" customHeight="1" thickBot="1" x14ac:dyDescent="0.25">
      <c r="A35" s="251"/>
      <c r="B35" s="251"/>
      <c r="C35" s="251"/>
      <c r="D35" s="251"/>
      <c r="E35" s="251"/>
      <c r="F35" s="251"/>
      <c r="G35" s="251"/>
      <c r="H35" s="251"/>
      <c r="I35" s="251"/>
      <c r="J35" s="251"/>
      <c r="K35" s="251"/>
    </row>
    <row r="36" spans="1:21" ht="30" customHeight="1" x14ac:dyDescent="0.2">
      <c r="A36" s="283" t="s">
        <v>1071</v>
      </c>
      <c r="B36" s="271"/>
      <c r="C36" s="271"/>
      <c r="D36" s="74">
        <v>2017</v>
      </c>
      <c r="E36" s="74">
        <v>2018</v>
      </c>
      <c r="F36" s="74">
        <v>2019</v>
      </c>
      <c r="G36" s="74">
        <v>2020</v>
      </c>
      <c r="H36" s="74">
        <v>2021</v>
      </c>
      <c r="I36" s="74" t="s">
        <v>1072</v>
      </c>
      <c r="J36" s="74" t="s">
        <v>1072</v>
      </c>
      <c r="K36" s="75" t="s">
        <v>1073</v>
      </c>
    </row>
    <row r="37" spans="1:21" ht="45" customHeight="1" x14ac:dyDescent="0.2">
      <c r="A37" s="147">
        <v>24</v>
      </c>
      <c r="B37" s="268" t="s">
        <v>1074</v>
      </c>
      <c r="C37" s="268"/>
      <c r="D37" s="76">
        <v>2636219</v>
      </c>
      <c r="E37" s="76">
        <v>10000000</v>
      </c>
      <c r="F37" s="76">
        <v>10000000</v>
      </c>
      <c r="G37" s="76">
        <v>12000000</v>
      </c>
      <c r="H37" s="76">
        <v>5000000</v>
      </c>
      <c r="I37" s="76"/>
      <c r="J37" s="76"/>
      <c r="K37" s="78">
        <f>SUM(D37:J37)</f>
        <v>39636219</v>
      </c>
    </row>
    <row r="38" spans="1:21" ht="45" customHeight="1" x14ac:dyDescent="0.2">
      <c r="A38" s="147">
        <v>25</v>
      </c>
      <c r="B38" s="268" t="s">
        <v>1075</v>
      </c>
      <c r="C38" s="268"/>
      <c r="D38" s="76">
        <v>2636219</v>
      </c>
      <c r="E38" s="76">
        <v>10000000</v>
      </c>
      <c r="F38" s="76">
        <v>10000000</v>
      </c>
      <c r="G38" s="76">
        <v>12000000</v>
      </c>
      <c r="H38" s="76">
        <v>5000000</v>
      </c>
      <c r="I38" s="76"/>
      <c r="J38" s="76"/>
      <c r="K38" s="78">
        <f t="shared" ref="K38:K39" si="0">SUM(D38:J38)</f>
        <v>39636219</v>
      </c>
    </row>
    <row r="39" spans="1:21" ht="45" customHeight="1" x14ac:dyDescent="0.2">
      <c r="A39" s="147">
        <v>26</v>
      </c>
      <c r="B39" s="268" t="s">
        <v>6</v>
      </c>
      <c r="C39" s="268"/>
      <c r="D39" s="76">
        <f>0.85*D38</f>
        <v>2240786.15</v>
      </c>
      <c r="E39" s="76">
        <f t="shared" ref="E39:H39" si="1">0.85*E38</f>
        <v>8500000</v>
      </c>
      <c r="F39" s="76">
        <f t="shared" si="1"/>
        <v>8500000</v>
      </c>
      <c r="G39" s="76">
        <f t="shared" si="1"/>
        <v>10200000</v>
      </c>
      <c r="H39" s="76">
        <f t="shared" si="1"/>
        <v>4250000</v>
      </c>
      <c r="I39" s="76"/>
      <c r="J39" s="76"/>
      <c r="K39" s="78">
        <f t="shared" si="0"/>
        <v>33690786.149999999</v>
      </c>
    </row>
    <row r="40" spans="1:21" ht="45" customHeight="1" thickBot="1" x14ac:dyDescent="0.25">
      <c r="A40" s="148">
        <v>27</v>
      </c>
      <c r="B40" s="269" t="s">
        <v>1076</v>
      </c>
      <c r="C40" s="269"/>
      <c r="D40" s="127">
        <v>0.85</v>
      </c>
      <c r="E40" s="127">
        <v>0.85</v>
      </c>
      <c r="F40" s="127">
        <v>0.85</v>
      </c>
      <c r="G40" s="127">
        <v>0.85</v>
      </c>
      <c r="H40" s="127">
        <v>0.85</v>
      </c>
      <c r="I40" s="126"/>
      <c r="J40" s="126"/>
      <c r="K40" s="125"/>
    </row>
    <row r="41" spans="1:21" ht="13.5" thickBot="1" x14ac:dyDescent="0.25">
      <c r="A41" s="270"/>
      <c r="B41" s="270"/>
      <c r="C41" s="270"/>
      <c r="D41" s="270"/>
      <c r="E41" s="270"/>
      <c r="F41" s="270"/>
      <c r="G41" s="270"/>
      <c r="H41" s="270"/>
      <c r="I41" s="270"/>
      <c r="J41" s="270"/>
      <c r="K41" s="270"/>
    </row>
    <row r="42" spans="1:21" ht="30" customHeight="1" x14ac:dyDescent="0.2">
      <c r="A42" s="252">
        <v>28</v>
      </c>
      <c r="B42" s="271" t="s">
        <v>1077</v>
      </c>
      <c r="C42" s="271"/>
      <c r="D42" s="271"/>
      <c r="E42" s="271"/>
      <c r="F42" s="271"/>
      <c r="G42" s="271"/>
      <c r="H42" s="271"/>
      <c r="I42" s="271"/>
      <c r="J42" s="271"/>
      <c r="K42" s="272"/>
    </row>
    <row r="43" spans="1:21" ht="30" customHeight="1" x14ac:dyDescent="0.2">
      <c r="A43" s="253"/>
      <c r="B43" s="257" t="s">
        <v>1078</v>
      </c>
      <c r="C43" s="257"/>
      <c r="D43" s="257" t="s">
        <v>1079</v>
      </c>
      <c r="E43" s="257"/>
      <c r="F43" s="257"/>
      <c r="G43" s="257"/>
      <c r="H43" s="257"/>
      <c r="I43" s="257"/>
      <c r="J43" s="257" t="s">
        <v>1080</v>
      </c>
      <c r="K43" s="258"/>
    </row>
    <row r="44" spans="1:21" ht="30" customHeight="1" x14ac:dyDescent="0.2">
      <c r="A44" s="253"/>
      <c r="B44" s="243" t="s">
        <v>1279</v>
      </c>
      <c r="C44" s="243"/>
      <c r="D44" s="243" t="s">
        <v>1278</v>
      </c>
      <c r="E44" s="243"/>
      <c r="F44" s="243"/>
      <c r="G44" s="243"/>
      <c r="H44" s="243"/>
      <c r="I44" s="243"/>
      <c r="J44" s="248">
        <v>83640</v>
      </c>
      <c r="K44" s="617"/>
    </row>
    <row r="45" spans="1:21" ht="28.5" customHeight="1" x14ac:dyDescent="0.35">
      <c r="A45" s="253"/>
      <c r="B45" s="243" t="s">
        <v>1224</v>
      </c>
      <c r="C45" s="243"/>
      <c r="D45" s="243" t="s">
        <v>1277</v>
      </c>
      <c r="E45" s="243"/>
      <c r="F45" s="243"/>
      <c r="G45" s="243"/>
      <c r="H45" s="243"/>
      <c r="I45" s="243"/>
      <c r="J45" s="248">
        <v>15000</v>
      </c>
      <c r="K45" s="617"/>
      <c r="L45" s="24"/>
      <c r="R45" s="124"/>
    </row>
    <row r="46" spans="1:21" ht="293.25" customHeight="1" x14ac:dyDescent="0.2">
      <c r="A46" s="253"/>
      <c r="B46" s="243" t="s">
        <v>1276</v>
      </c>
      <c r="C46" s="243"/>
      <c r="D46" s="243" t="s">
        <v>1275</v>
      </c>
      <c r="E46" s="243"/>
      <c r="F46" s="243"/>
      <c r="G46" s="243"/>
      <c r="H46" s="243"/>
      <c r="I46" s="243"/>
      <c r="J46" s="248">
        <v>31855696</v>
      </c>
      <c r="K46" s="617"/>
      <c r="P46" s="124"/>
      <c r="U46" s="124"/>
    </row>
    <row r="47" spans="1:21" ht="30" customHeight="1" x14ac:dyDescent="0.2">
      <c r="A47" s="253"/>
      <c r="B47" s="223" t="s">
        <v>1274</v>
      </c>
      <c r="C47" s="224"/>
      <c r="D47" s="223" t="s">
        <v>1273</v>
      </c>
      <c r="E47" s="618"/>
      <c r="F47" s="618"/>
      <c r="G47" s="618"/>
      <c r="H47" s="618"/>
      <c r="I47" s="224"/>
      <c r="J47" s="619">
        <v>65549</v>
      </c>
      <c r="K47" s="620"/>
      <c r="P47" s="124"/>
    </row>
    <row r="48" spans="1:21" ht="39" customHeight="1" x14ac:dyDescent="0.2">
      <c r="A48" s="253"/>
      <c r="B48" s="243" t="s">
        <v>1272</v>
      </c>
      <c r="C48" s="243"/>
      <c r="D48" s="243" t="s">
        <v>1271</v>
      </c>
      <c r="E48" s="243"/>
      <c r="F48" s="243"/>
      <c r="G48" s="243"/>
      <c r="H48" s="243"/>
      <c r="I48" s="243"/>
      <c r="J48" s="248">
        <v>7609334</v>
      </c>
      <c r="K48" s="617"/>
      <c r="N48" s="124"/>
    </row>
    <row r="49" spans="1:17" ht="30" customHeight="1" thickBot="1" x14ac:dyDescent="0.25">
      <c r="A49" s="253"/>
      <c r="B49" s="243" t="s">
        <v>1228</v>
      </c>
      <c r="C49" s="243"/>
      <c r="D49" s="243" t="s">
        <v>1270</v>
      </c>
      <c r="E49" s="243"/>
      <c r="F49" s="243"/>
      <c r="G49" s="243"/>
      <c r="H49" s="243"/>
      <c r="I49" s="243"/>
      <c r="J49" s="248">
        <v>7000</v>
      </c>
      <c r="K49" s="617"/>
      <c r="L49" s="124"/>
      <c r="O49" s="124"/>
      <c r="Q49" s="124"/>
    </row>
    <row r="50" spans="1:17" ht="30" customHeight="1" thickBot="1" x14ac:dyDescent="0.25">
      <c r="A50" s="254"/>
      <c r="B50" s="622"/>
      <c r="C50" s="251"/>
      <c r="D50" s="251"/>
      <c r="E50" s="251"/>
      <c r="F50" s="251"/>
      <c r="G50" s="251"/>
      <c r="H50" s="251"/>
      <c r="I50" s="251"/>
      <c r="J50" s="251"/>
      <c r="K50" s="251"/>
      <c r="N50" s="124"/>
    </row>
    <row r="51" spans="1:17" ht="15" customHeight="1" thickBot="1" x14ac:dyDescent="0.25">
      <c r="A51" s="145"/>
      <c r="B51" s="255" t="s">
        <v>1083</v>
      </c>
      <c r="C51" s="255"/>
      <c r="D51" s="255"/>
      <c r="E51" s="255"/>
      <c r="F51" s="255"/>
      <c r="G51" s="255"/>
      <c r="H51" s="255"/>
      <c r="I51" s="255"/>
      <c r="J51" s="255"/>
      <c r="K51" s="256"/>
    </row>
    <row r="52" spans="1:17" ht="50.25" customHeight="1" x14ac:dyDescent="0.2">
      <c r="A52" s="252">
        <v>29</v>
      </c>
      <c r="B52" s="257" t="s">
        <v>117</v>
      </c>
      <c r="C52" s="257"/>
      <c r="D52" s="257" t="s">
        <v>1084</v>
      </c>
      <c r="E52" s="257"/>
      <c r="F52" s="257" t="s">
        <v>929</v>
      </c>
      <c r="G52" s="257"/>
      <c r="H52" s="257" t="s">
        <v>1085</v>
      </c>
      <c r="I52" s="257"/>
      <c r="J52" s="257" t="s">
        <v>1086</v>
      </c>
      <c r="K52" s="258"/>
    </row>
    <row r="53" spans="1:17" ht="42.75" customHeight="1" x14ac:dyDescent="0.2">
      <c r="A53" s="253"/>
      <c r="B53" s="621" t="s">
        <v>1269</v>
      </c>
      <c r="C53" s="621"/>
      <c r="D53" s="240" t="s">
        <v>1088</v>
      </c>
      <c r="E53" s="240"/>
      <c r="F53" s="240" t="s">
        <v>962</v>
      </c>
      <c r="G53" s="240"/>
      <c r="H53" s="448">
        <v>8400</v>
      </c>
      <c r="I53" s="448"/>
      <c r="J53" s="448">
        <v>2000000</v>
      </c>
      <c r="K53" s="448"/>
    </row>
    <row r="54" spans="1:17" ht="41.25" customHeight="1" x14ac:dyDescent="0.2">
      <c r="A54" s="253"/>
      <c r="B54" s="243" t="s">
        <v>1268</v>
      </c>
      <c r="C54" s="243"/>
      <c r="D54" s="240" t="s">
        <v>1088</v>
      </c>
      <c r="E54" s="240"/>
      <c r="F54" s="240" t="s">
        <v>1105</v>
      </c>
      <c r="G54" s="240"/>
      <c r="H54" s="241">
        <v>1</v>
      </c>
      <c r="I54" s="241"/>
      <c r="J54" s="240">
        <v>21</v>
      </c>
      <c r="K54" s="242"/>
    </row>
    <row r="55" spans="1:17" ht="30" customHeight="1" thickBot="1" x14ac:dyDescent="0.4">
      <c r="A55" s="253"/>
      <c r="B55" s="234"/>
      <c r="C55" s="234"/>
      <c r="D55" s="234"/>
      <c r="E55" s="234"/>
      <c r="F55" s="235"/>
      <c r="G55" s="235"/>
      <c r="H55" s="623"/>
      <c r="I55" s="623"/>
      <c r="J55" s="235"/>
      <c r="K55" s="238"/>
      <c r="L55" s="24"/>
    </row>
    <row r="56" spans="1:17" ht="30" customHeight="1" thickBot="1" x14ac:dyDescent="0.25">
      <c r="A56" s="254"/>
      <c r="B56" s="143"/>
      <c r="C56" s="143"/>
      <c r="D56" s="143"/>
      <c r="E56" s="143"/>
      <c r="F56" s="143"/>
      <c r="G56" s="143"/>
      <c r="H56" s="143"/>
      <c r="I56" s="143"/>
      <c r="J56" s="143"/>
      <c r="K56" s="143"/>
    </row>
    <row r="57" spans="1:17" ht="15" customHeight="1" thickBot="1" x14ac:dyDescent="0.25">
      <c r="A57" s="143"/>
      <c r="B57" s="230" t="s">
        <v>1092</v>
      </c>
      <c r="C57" s="230"/>
      <c r="D57" s="231" t="s">
        <v>1093</v>
      </c>
      <c r="E57" s="231"/>
      <c r="F57" s="231"/>
      <c r="G57" s="231"/>
      <c r="H57" s="231"/>
      <c r="I57" s="231"/>
      <c r="J57" s="231"/>
      <c r="K57" s="232"/>
    </row>
    <row r="58" spans="1:17" ht="30" customHeight="1" thickBot="1" x14ac:dyDescent="0.25">
      <c r="A58" s="79">
        <v>30</v>
      </c>
    </row>
  </sheetData>
  <mergeCells count="120">
    <mergeCell ref="B57:C57"/>
    <mergeCell ref="D57:K57"/>
    <mergeCell ref="B54:C54"/>
    <mergeCell ref="D54:E54"/>
    <mergeCell ref="F54:G54"/>
    <mergeCell ref="H54:I54"/>
    <mergeCell ref="J54:K54"/>
    <mergeCell ref="B55:C55"/>
    <mergeCell ref="D55:E55"/>
    <mergeCell ref="F55:G55"/>
    <mergeCell ref="H55:I55"/>
    <mergeCell ref="J55:K55"/>
    <mergeCell ref="A52:A56"/>
    <mergeCell ref="B52:C52"/>
    <mergeCell ref="D52:E52"/>
    <mergeCell ref="F52:G52"/>
    <mergeCell ref="H52:I52"/>
    <mergeCell ref="B47:C47"/>
    <mergeCell ref="D47:I47"/>
    <mergeCell ref="J47:K47"/>
    <mergeCell ref="B48:C48"/>
    <mergeCell ref="D48:I48"/>
    <mergeCell ref="J48:K48"/>
    <mergeCell ref="J52:K52"/>
    <mergeCell ref="B53:C53"/>
    <mergeCell ref="D53:E53"/>
    <mergeCell ref="F53:G53"/>
    <mergeCell ref="H53:I53"/>
    <mergeCell ref="J53:K53"/>
    <mergeCell ref="B49:C49"/>
    <mergeCell ref="D49:I49"/>
    <mergeCell ref="J49:K49"/>
    <mergeCell ref="B50:K50"/>
    <mergeCell ref="B51:K51"/>
    <mergeCell ref="J44:K44"/>
    <mergeCell ref="B45:C45"/>
    <mergeCell ref="D45:I45"/>
    <mergeCell ref="J45:K45"/>
    <mergeCell ref="B46:C46"/>
    <mergeCell ref="D46:I46"/>
    <mergeCell ref="J46:K46"/>
    <mergeCell ref="B39:C39"/>
    <mergeCell ref="B40:C40"/>
    <mergeCell ref="A41:K41"/>
    <mergeCell ref="A42:A50"/>
    <mergeCell ref="B42:K42"/>
    <mergeCell ref="B43:C43"/>
    <mergeCell ref="D43:I43"/>
    <mergeCell ref="J43:K43"/>
    <mergeCell ref="B44:C44"/>
    <mergeCell ref="D44:I44"/>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27:C27"/>
    <mergeCell ref="D27:K27"/>
    <mergeCell ref="A28:K28"/>
    <mergeCell ref="B29:C29"/>
    <mergeCell ref="D29:K29"/>
    <mergeCell ref="B30:C30"/>
    <mergeCell ref="D30:K30"/>
    <mergeCell ref="B24:C24"/>
    <mergeCell ref="D24:K24"/>
    <mergeCell ref="B25:C25"/>
    <mergeCell ref="D25:K25"/>
    <mergeCell ref="B26:C26"/>
    <mergeCell ref="D26:K26"/>
    <mergeCell ref="B21:C21"/>
    <mergeCell ref="D21:K21"/>
    <mergeCell ref="B22:C22"/>
    <mergeCell ref="D22:K22"/>
    <mergeCell ref="B23:C23"/>
    <mergeCell ref="D23:K23"/>
    <mergeCell ref="B17:C17"/>
    <mergeCell ref="D17:K17"/>
    <mergeCell ref="B18:C18"/>
    <mergeCell ref="D18:K18"/>
    <mergeCell ref="B19:C19"/>
    <mergeCell ref="D19:K19"/>
    <mergeCell ref="A15:K15"/>
    <mergeCell ref="A16:K16"/>
    <mergeCell ref="B10:D10"/>
    <mergeCell ref="E10:K10"/>
    <mergeCell ref="B11:D11"/>
    <mergeCell ref="E11:K11"/>
    <mergeCell ref="B12:D12"/>
    <mergeCell ref="E12:K12"/>
    <mergeCell ref="A20:K20"/>
    <mergeCell ref="A8:A9"/>
    <mergeCell ref="B8:D9"/>
    <mergeCell ref="E8:K8"/>
    <mergeCell ref="F9:H9"/>
    <mergeCell ref="J9:K9"/>
    <mergeCell ref="B13:D13"/>
    <mergeCell ref="E13:K13"/>
    <mergeCell ref="B14:D14"/>
    <mergeCell ref="E14:K14"/>
    <mergeCell ref="A1:K1"/>
    <mergeCell ref="B2:E2"/>
    <mergeCell ref="F2:K2"/>
    <mergeCell ref="A3:K3"/>
    <mergeCell ref="A4:K4"/>
    <mergeCell ref="B5:D5"/>
    <mergeCell ref="E5:K5"/>
    <mergeCell ref="A6:A7"/>
    <mergeCell ref="B6:D7"/>
    <mergeCell ref="E6:K6"/>
    <mergeCell ref="F7:H7"/>
    <mergeCell ref="J7:K7"/>
  </mergeCells>
  <conditionalFormatting sqref="F33:G33 J33:K33">
    <cfRule type="containsText" dxfId="7" priority="4" stopIfTrue="1" operator="containsText" text="wybierz">
      <formula>NOT(ISERROR(SEARCH("wybierz",F33)))</formula>
    </cfRule>
  </conditionalFormatting>
  <conditionalFormatting sqref="D22:D24">
    <cfRule type="containsText" dxfId="6" priority="3" stopIfTrue="1" operator="containsText" text="wybierz">
      <formula>NOT(ISERROR(SEARCH("wybierz",D22)))</formula>
    </cfRule>
  </conditionalFormatting>
  <conditionalFormatting sqref="D25">
    <cfRule type="containsText" dxfId="5" priority="2" stopIfTrue="1" operator="containsText" text="wybierz">
      <formula>NOT(ISERROR(SEARCH("wybierz",D25)))</formula>
    </cfRule>
  </conditionalFormatting>
  <conditionalFormatting sqref="D26">
    <cfRule type="containsText" dxfId="4" priority="1" stopIfTrue="1" operator="containsText" text="wybierz">
      <formula>NOT(ISERROR(SEARCH("wybierz",D26)))</formula>
    </cfRule>
  </conditionalFormatting>
  <dataValidations count="6">
    <dataValidation type="list" allowBlank="1" showInputMessage="1" showErrorMessage="1" prompt="wybierz Cel Tematyczny" sqref="D22:K22">
      <formula1>CT</formula1>
    </dataValidation>
    <dataValidation type="list" allowBlank="1" showInputMessage="1" showErrorMessage="1" prompt="wybierz fundusz" sqref="D21:K21">
      <formula1>fundusz</formula1>
    </dataValidation>
    <dataValidation type="list" allowBlank="1" showInputMessage="1" showErrorMessage="1" prompt="wybierz narzędzie PP" sqref="D19:K19">
      <formula1>narzedzia_PP_cale</formula1>
    </dataValidation>
    <dataValidation allowBlank="1" showInputMessage="1" showErrorMessage="1" prompt="zgodnie z właściwym PO" sqref="E11:K13"/>
    <dataValidation type="list" allowBlank="1" showInputMessage="1" showErrorMessage="1" prompt="wybierz PI z listy" sqref="D23:K23">
      <formula1>PI</formula1>
    </dataValidation>
    <dataValidation type="list" allowBlank="1" showInputMessage="1" showErrorMessage="1" prompt="wybierz Program z listy" sqref="E10:K10">
      <formula1>Programy</formula1>
    </dataValidation>
  </dataValidations>
  <pageMargins left="0.70866141732283472" right="0.70866141732283472" top="0.35433070866141736" bottom="0.35433070866141736" header="0.31496062992125984" footer="0.31496062992125984"/>
  <pageSetup paperSize="9" scale="70"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7" tint="-0.249977111117893"/>
  </sheetPr>
  <dimension ref="A1:K47"/>
  <sheetViews>
    <sheetView view="pageBreakPreview" zoomScale="75" zoomScaleNormal="100" zoomScaleSheetLayoutView="75" workbookViewId="0">
      <selection activeCell="C3" sqref="C3:E3"/>
    </sheetView>
  </sheetViews>
  <sheetFormatPr defaultRowHeight="12.75" x14ac:dyDescent="0.2"/>
  <cols>
    <col min="1" max="1" width="5.140625" style="2"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372" t="s">
        <v>7</v>
      </c>
      <c r="B1" s="373"/>
      <c r="C1" s="373"/>
      <c r="D1" s="373"/>
      <c r="E1" s="374"/>
    </row>
    <row r="2" spans="1:6" ht="42.75" customHeight="1" x14ac:dyDescent="0.4">
      <c r="A2" s="375">
        <v>1</v>
      </c>
      <c r="B2" s="36" t="s">
        <v>166</v>
      </c>
      <c r="C2" s="377" t="s">
        <v>1235</v>
      </c>
      <c r="D2" s="378"/>
      <c r="E2" s="379"/>
      <c r="F2" s="25"/>
    </row>
    <row r="3" spans="1:6" ht="40.5" customHeight="1" thickBot="1" x14ac:dyDescent="0.25">
      <c r="A3" s="376"/>
      <c r="B3" s="37" t="s">
        <v>167</v>
      </c>
      <c r="C3" s="380" t="s">
        <v>1292</v>
      </c>
      <c r="D3" s="381"/>
      <c r="E3" s="382"/>
    </row>
    <row r="4" spans="1:6" ht="15" customHeight="1" thickBot="1" x14ac:dyDescent="0.25">
      <c r="A4" s="383"/>
      <c r="B4" s="383"/>
      <c r="C4" s="383"/>
      <c r="D4" s="383"/>
      <c r="E4" s="383"/>
    </row>
    <row r="5" spans="1:6" ht="24.95" customHeight="1" thickBot="1" x14ac:dyDescent="0.25">
      <c r="A5" s="38">
        <v>2</v>
      </c>
      <c r="B5" s="367" t="s">
        <v>118</v>
      </c>
      <c r="C5" s="368"/>
      <c r="D5" s="368"/>
      <c r="E5" s="369"/>
    </row>
    <row r="6" spans="1:6" ht="60.75" customHeight="1" x14ac:dyDescent="0.2">
      <c r="A6" s="39" t="s">
        <v>120</v>
      </c>
      <c r="B6" s="47" t="s">
        <v>147</v>
      </c>
      <c r="C6" s="47" t="s">
        <v>165</v>
      </c>
      <c r="D6" s="47" t="s">
        <v>148</v>
      </c>
      <c r="E6" s="48" t="s">
        <v>119</v>
      </c>
    </row>
    <row r="7" spans="1:6" ht="136.5" customHeight="1" x14ac:dyDescent="0.2">
      <c r="A7" s="41">
        <v>1</v>
      </c>
      <c r="B7" s="151" t="s">
        <v>987</v>
      </c>
      <c r="C7" s="33" t="s">
        <v>1029</v>
      </c>
      <c r="D7" s="151" t="s">
        <v>995</v>
      </c>
      <c r="E7" s="151" t="s">
        <v>967</v>
      </c>
    </row>
    <row r="8" spans="1:6" ht="269.25" customHeight="1" x14ac:dyDescent="0.2">
      <c r="A8" s="41">
        <v>2</v>
      </c>
      <c r="B8" s="151" t="s">
        <v>985</v>
      </c>
      <c r="C8" s="56" t="s">
        <v>966</v>
      </c>
      <c r="D8" s="42" t="s">
        <v>995</v>
      </c>
      <c r="E8" s="151" t="s">
        <v>1025</v>
      </c>
    </row>
    <row r="9" spans="1:6" ht="130.5" customHeight="1" x14ac:dyDescent="0.2">
      <c r="A9" s="45">
        <v>3</v>
      </c>
      <c r="B9" s="151" t="s">
        <v>986</v>
      </c>
      <c r="C9" s="56" t="s">
        <v>971</v>
      </c>
      <c r="D9" s="151" t="s">
        <v>970</v>
      </c>
      <c r="E9" s="151" t="s">
        <v>1368</v>
      </c>
    </row>
    <row r="10" spans="1:6" ht="240.75" customHeight="1" x14ac:dyDescent="0.2">
      <c r="A10" s="45">
        <v>4</v>
      </c>
      <c r="B10" s="151" t="s">
        <v>988</v>
      </c>
      <c r="C10" s="56" t="s">
        <v>974</v>
      </c>
      <c r="D10" s="151" t="s">
        <v>970</v>
      </c>
      <c r="E10" s="151" t="s">
        <v>976</v>
      </c>
    </row>
    <row r="11" spans="1:6" ht="224.25" customHeight="1" x14ac:dyDescent="0.2">
      <c r="A11" s="45">
        <v>5</v>
      </c>
      <c r="B11" s="151" t="s">
        <v>989</v>
      </c>
      <c r="C11" s="33" t="s">
        <v>1030</v>
      </c>
      <c r="D11" s="151" t="s">
        <v>970</v>
      </c>
      <c r="E11" s="151" t="s">
        <v>1032</v>
      </c>
    </row>
    <row r="12" spans="1:6" ht="237.75" customHeight="1" x14ac:dyDescent="0.2">
      <c r="A12" s="45">
        <v>6</v>
      </c>
      <c r="B12" s="151" t="s">
        <v>990</v>
      </c>
      <c r="C12" s="33" t="s">
        <v>1031</v>
      </c>
      <c r="D12" s="151" t="s">
        <v>970</v>
      </c>
      <c r="E12" s="151" t="s">
        <v>1033</v>
      </c>
    </row>
    <row r="13" spans="1:6" ht="218.25" customHeight="1" x14ac:dyDescent="0.2">
      <c r="A13" s="45">
        <v>7</v>
      </c>
      <c r="B13" s="151" t="s">
        <v>991</v>
      </c>
      <c r="C13" s="56" t="s">
        <v>972</v>
      </c>
      <c r="D13" s="151" t="s">
        <v>970</v>
      </c>
      <c r="E13" s="151" t="s">
        <v>977</v>
      </c>
    </row>
    <row r="14" spans="1:6" ht="199.5" customHeight="1" x14ac:dyDescent="0.2">
      <c r="A14" s="45">
        <v>8</v>
      </c>
      <c r="B14" s="151" t="s">
        <v>993</v>
      </c>
      <c r="C14" s="33" t="s">
        <v>973</v>
      </c>
      <c r="D14" s="151" t="s">
        <v>970</v>
      </c>
      <c r="E14" s="151" t="s">
        <v>1034</v>
      </c>
    </row>
    <row r="15" spans="1:6" ht="360" customHeight="1" x14ac:dyDescent="0.2">
      <c r="A15" s="45">
        <v>9</v>
      </c>
      <c r="B15" s="151" t="s">
        <v>994</v>
      </c>
      <c r="C15" s="56" t="s">
        <v>975</v>
      </c>
      <c r="D15" s="151" t="s">
        <v>970</v>
      </c>
      <c r="E15" s="151" t="s">
        <v>978</v>
      </c>
    </row>
    <row r="16" spans="1:6" ht="406.5" customHeight="1" x14ac:dyDescent="0.2">
      <c r="A16" s="45">
        <v>10</v>
      </c>
      <c r="B16" s="151" t="s">
        <v>1021</v>
      </c>
      <c r="C16" s="56" t="s">
        <v>979</v>
      </c>
      <c r="D16" s="151" t="s">
        <v>970</v>
      </c>
      <c r="E16" s="151" t="s">
        <v>980</v>
      </c>
    </row>
    <row r="17" spans="1:11" ht="405.75" customHeight="1" x14ac:dyDescent="0.2">
      <c r="A17" s="45">
        <v>11</v>
      </c>
      <c r="B17" s="151" t="s">
        <v>1020</v>
      </c>
      <c r="C17" s="56" t="s">
        <v>981</v>
      </c>
      <c r="D17" s="151" t="s">
        <v>970</v>
      </c>
      <c r="E17" s="151" t="s">
        <v>982</v>
      </c>
      <c r="K17" s="64" t="s">
        <v>1019</v>
      </c>
    </row>
    <row r="18" spans="1:11" ht="327" customHeight="1" x14ac:dyDescent="0.2">
      <c r="A18" s="45">
        <v>12</v>
      </c>
      <c r="B18" s="151" t="s">
        <v>1027</v>
      </c>
      <c r="C18" s="33" t="s">
        <v>1035</v>
      </c>
      <c r="D18" s="151" t="s">
        <v>970</v>
      </c>
      <c r="E18" s="151" t="s">
        <v>1028</v>
      </c>
    </row>
    <row r="19" spans="1:11" ht="106.5" customHeight="1" thickBot="1" x14ac:dyDescent="0.25">
      <c r="A19" s="45">
        <v>13</v>
      </c>
      <c r="B19" s="49" t="s">
        <v>992</v>
      </c>
      <c r="C19" s="57" t="s">
        <v>983</v>
      </c>
      <c r="D19" s="49" t="s">
        <v>970</v>
      </c>
      <c r="E19" s="49" t="s">
        <v>984</v>
      </c>
    </row>
    <row r="20" spans="1:11" ht="41.25" customHeight="1" x14ac:dyDescent="0.2">
      <c r="A20" s="50"/>
      <c r="B20" s="51"/>
      <c r="C20" s="58"/>
      <c r="D20" s="52"/>
      <c r="E20" s="51"/>
    </row>
    <row r="21" spans="1:11" ht="15" customHeight="1" thickBot="1" x14ac:dyDescent="0.25">
      <c r="A21" s="366"/>
      <c r="B21" s="366"/>
      <c r="C21" s="366"/>
      <c r="D21" s="366"/>
      <c r="E21" s="366"/>
    </row>
    <row r="22" spans="1:11" ht="24.95" customHeight="1" thickBot="1" x14ac:dyDescent="0.25">
      <c r="A22" s="149">
        <v>3</v>
      </c>
      <c r="B22" s="367" t="s">
        <v>121</v>
      </c>
      <c r="C22" s="368"/>
      <c r="D22" s="368"/>
      <c r="E22" s="369"/>
    </row>
    <row r="23" spans="1:11" ht="30" customHeight="1" x14ac:dyDescent="0.2">
      <c r="A23" s="39" t="s">
        <v>120</v>
      </c>
      <c r="B23" s="370" t="s">
        <v>165</v>
      </c>
      <c r="C23" s="370"/>
      <c r="D23" s="150" t="s">
        <v>148</v>
      </c>
      <c r="E23" s="40" t="s">
        <v>122</v>
      </c>
    </row>
    <row r="24" spans="1:11" ht="121.5" customHeight="1" x14ac:dyDescent="0.35">
      <c r="A24" s="41">
        <v>1</v>
      </c>
      <c r="B24" s="371" t="s">
        <v>1365</v>
      </c>
      <c r="C24" s="371"/>
      <c r="D24" s="42" t="s">
        <v>995</v>
      </c>
      <c r="E24" s="43" t="s">
        <v>968</v>
      </c>
      <c r="F24" s="24"/>
    </row>
    <row r="25" spans="1:11" ht="44.25" customHeight="1" x14ac:dyDescent="0.2">
      <c r="A25" s="41">
        <v>2</v>
      </c>
      <c r="B25" s="371" t="s">
        <v>963</v>
      </c>
      <c r="C25" s="371"/>
      <c r="D25" s="42" t="s">
        <v>995</v>
      </c>
      <c r="E25" s="43" t="s">
        <v>964</v>
      </c>
    </row>
    <row r="26" spans="1:11" ht="132.75" customHeight="1" x14ac:dyDescent="0.2">
      <c r="A26" s="41"/>
      <c r="B26" s="364" t="s">
        <v>1366</v>
      </c>
      <c r="C26" s="228"/>
      <c r="D26" s="42" t="s">
        <v>995</v>
      </c>
      <c r="E26" s="43" t="s">
        <v>969</v>
      </c>
    </row>
    <row r="27" spans="1:11" ht="42.75" customHeight="1" x14ac:dyDescent="0.2">
      <c r="A27" s="41">
        <v>3</v>
      </c>
      <c r="B27" s="364" t="s">
        <v>1367</v>
      </c>
      <c r="C27" s="365"/>
      <c r="D27" s="42" t="s">
        <v>995</v>
      </c>
      <c r="E27" s="43" t="s">
        <v>965</v>
      </c>
    </row>
    <row r="28" spans="1:11" ht="99.75" customHeight="1" x14ac:dyDescent="0.2">
      <c r="A28" s="45">
        <v>4</v>
      </c>
      <c r="B28" s="364" t="s">
        <v>1022</v>
      </c>
      <c r="C28" s="228"/>
      <c r="D28" s="151" t="s">
        <v>1024</v>
      </c>
      <c r="E28" s="46" t="s">
        <v>1023</v>
      </c>
    </row>
    <row r="29" spans="1:11" ht="30" customHeight="1" x14ac:dyDescent="0.2"/>
    <row r="30" spans="1:11" ht="30" customHeight="1" x14ac:dyDescent="0.2"/>
    <row r="31" spans="1:11" ht="30" customHeight="1" x14ac:dyDescent="0.2"/>
    <row r="32" spans="1:11" s="2" customFormat="1" ht="30" customHeight="1" x14ac:dyDescent="0.2">
      <c r="B32" s="1"/>
      <c r="C32" s="1"/>
      <c r="D32" s="1"/>
      <c r="E32" s="1"/>
      <c r="F32" s="1"/>
    </row>
    <row r="33" spans="2:6" s="2" customFormat="1" ht="30" customHeight="1" x14ac:dyDescent="0.2">
      <c r="B33" s="1"/>
      <c r="C33" s="1"/>
      <c r="D33" s="1"/>
      <c r="E33" s="1"/>
      <c r="F33" s="1"/>
    </row>
    <row r="34" spans="2:6" s="2" customFormat="1" ht="30" customHeight="1" x14ac:dyDescent="0.2">
      <c r="B34" s="1"/>
      <c r="C34" s="1"/>
      <c r="D34" s="1"/>
      <c r="E34" s="1"/>
      <c r="F34" s="1"/>
    </row>
    <row r="35" spans="2:6" s="2" customFormat="1" ht="30" customHeight="1" x14ac:dyDescent="0.2">
      <c r="B35" s="1"/>
      <c r="C35" s="1"/>
      <c r="D35" s="1"/>
      <c r="E35" s="1"/>
      <c r="F35" s="1"/>
    </row>
    <row r="36" spans="2:6" s="2" customFormat="1" ht="30" customHeight="1" x14ac:dyDescent="0.2">
      <c r="B36" s="1"/>
      <c r="C36" s="1"/>
      <c r="D36" s="1"/>
      <c r="E36" s="1"/>
      <c r="F36" s="1"/>
    </row>
    <row r="37" spans="2:6" s="2" customFormat="1" ht="30" customHeight="1" x14ac:dyDescent="0.2">
      <c r="B37" s="1"/>
      <c r="C37" s="1"/>
      <c r="D37" s="1"/>
      <c r="E37" s="1"/>
      <c r="F37" s="1"/>
    </row>
    <row r="38" spans="2:6" s="2" customFormat="1" ht="30" customHeight="1" x14ac:dyDescent="0.2">
      <c r="B38" s="1"/>
      <c r="C38" s="1"/>
      <c r="D38" s="1"/>
      <c r="E38" s="1"/>
      <c r="F38" s="1"/>
    </row>
    <row r="39" spans="2:6" s="2" customFormat="1" ht="30" customHeight="1" x14ac:dyDescent="0.2">
      <c r="B39" s="1"/>
      <c r="C39" s="1"/>
      <c r="D39" s="1"/>
      <c r="E39" s="1"/>
      <c r="F39" s="1"/>
    </row>
    <row r="40" spans="2:6" s="2" customFormat="1" ht="30" customHeight="1" x14ac:dyDescent="0.2">
      <c r="B40" s="1"/>
      <c r="C40" s="1"/>
      <c r="D40" s="1"/>
      <c r="E40" s="1"/>
      <c r="F40" s="1"/>
    </row>
    <row r="41" spans="2:6" s="2" customFormat="1" ht="30" customHeight="1" x14ac:dyDescent="0.2">
      <c r="B41" s="1"/>
      <c r="C41" s="1"/>
      <c r="D41" s="1"/>
      <c r="E41" s="1"/>
      <c r="F41" s="1"/>
    </row>
    <row r="42" spans="2:6" s="2" customFormat="1" ht="30" customHeight="1" x14ac:dyDescent="0.2">
      <c r="B42" s="1"/>
      <c r="C42" s="1"/>
      <c r="D42" s="1"/>
      <c r="E42" s="1"/>
      <c r="F42" s="1"/>
    </row>
    <row r="43" spans="2:6" s="2" customFormat="1" ht="30" customHeight="1" x14ac:dyDescent="0.2">
      <c r="B43" s="1"/>
      <c r="C43" s="1"/>
      <c r="D43" s="1"/>
      <c r="E43" s="1"/>
      <c r="F43" s="1"/>
    </row>
    <row r="44" spans="2:6" s="2" customFormat="1" ht="30" customHeight="1" x14ac:dyDescent="0.2">
      <c r="B44" s="1"/>
      <c r="C44" s="1"/>
      <c r="D44" s="1"/>
      <c r="E44" s="1"/>
      <c r="F44" s="1"/>
    </row>
    <row r="45" spans="2:6" s="2" customFormat="1" ht="30" customHeight="1" x14ac:dyDescent="0.2">
      <c r="B45" s="1"/>
      <c r="C45" s="1"/>
      <c r="D45" s="1"/>
      <c r="E45" s="1"/>
      <c r="F45" s="1"/>
    </row>
    <row r="46" spans="2:6" s="2" customFormat="1" ht="30" customHeight="1" x14ac:dyDescent="0.2">
      <c r="B46" s="1"/>
      <c r="C46" s="1"/>
      <c r="D46" s="1"/>
      <c r="E46" s="1"/>
      <c r="F46" s="1"/>
    </row>
    <row r="47" spans="2:6" s="2" customFormat="1" ht="30" customHeight="1" x14ac:dyDescent="0.2">
      <c r="B47" s="1"/>
      <c r="C47" s="1"/>
      <c r="D47" s="1"/>
      <c r="E47" s="1"/>
      <c r="F47" s="1"/>
    </row>
  </sheetData>
  <mergeCells count="14">
    <mergeCell ref="B27:C27"/>
    <mergeCell ref="B28:C28"/>
    <mergeCell ref="A21:E21"/>
    <mergeCell ref="B22:E22"/>
    <mergeCell ref="B23:C23"/>
    <mergeCell ref="B24:C24"/>
    <mergeCell ref="B25:C25"/>
    <mergeCell ref="B26:C26"/>
    <mergeCell ref="B5:E5"/>
    <mergeCell ref="A1:E1"/>
    <mergeCell ref="A2:A3"/>
    <mergeCell ref="C2:E2"/>
    <mergeCell ref="C3:E3"/>
    <mergeCell ref="A4:E4"/>
  </mergeCells>
  <pageMargins left="0.7" right="0.7" top="0.75" bottom="0.75" header="0.3" footer="0.3"/>
  <pageSetup paperSize="9" orientation="landscape" horizontalDpi="300" verticalDpi="300" r:id="rId1"/>
  <rowBreaks count="1" manualBreakCount="1">
    <brk id="20"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AD58"/>
  <sheetViews>
    <sheetView zoomScaleNormal="100" zoomScaleSheetLayoutView="100" workbookViewId="0">
      <selection activeCell="I40" sqref="I40"/>
    </sheetView>
  </sheetViews>
  <sheetFormatPr defaultColWidth="9.140625" defaultRowHeight="12.75" x14ac:dyDescent="0.2"/>
  <cols>
    <col min="1" max="1" width="6.85546875" style="1" customWidth="1"/>
    <col min="2" max="2" width="9.140625" style="1"/>
    <col min="3" max="3" width="18.5703125" style="1" customWidth="1"/>
    <col min="4" max="10" width="9.7109375" style="1" customWidth="1"/>
    <col min="11" max="11" width="12.5703125" style="1" customWidth="1"/>
    <col min="12" max="16384" width="9.140625" style="1"/>
  </cols>
  <sheetData>
    <row r="1" spans="1:13" ht="41.25" customHeight="1" x14ac:dyDescent="0.2">
      <c r="A1" s="354" t="s">
        <v>1039</v>
      </c>
      <c r="B1" s="355"/>
      <c r="C1" s="355"/>
      <c r="D1" s="355"/>
      <c r="E1" s="355"/>
      <c r="F1" s="355"/>
      <c r="G1" s="355"/>
      <c r="H1" s="355"/>
      <c r="I1" s="355"/>
      <c r="J1" s="355"/>
      <c r="K1" s="356"/>
    </row>
    <row r="2" spans="1:13" ht="30" customHeight="1" thickBot="1" x14ac:dyDescent="0.45">
      <c r="A2" s="68">
        <v>1</v>
      </c>
      <c r="B2" s="349" t="s">
        <v>1040</v>
      </c>
      <c r="C2" s="349"/>
      <c r="D2" s="349"/>
      <c r="E2" s="350"/>
      <c r="F2" s="357" t="s">
        <v>1267</v>
      </c>
      <c r="G2" s="357"/>
      <c r="H2" s="357"/>
      <c r="I2" s="357"/>
      <c r="J2" s="357"/>
      <c r="K2" s="358"/>
      <c r="M2" s="25"/>
    </row>
    <row r="3" spans="1:13" ht="15" customHeight="1" thickBot="1" x14ac:dyDescent="0.25">
      <c r="A3" s="324"/>
      <c r="B3" s="325"/>
      <c r="C3" s="325"/>
      <c r="D3" s="325"/>
      <c r="E3" s="325"/>
      <c r="F3" s="325"/>
      <c r="G3" s="325"/>
      <c r="H3" s="325"/>
      <c r="I3" s="325"/>
      <c r="J3" s="325"/>
      <c r="K3" s="326"/>
    </row>
    <row r="4" spans="1:13" ht="30" customHeight="1" x14ac:dyDescent="0.25">
      <c r="A4" s="327" t="s">
        <v>1</v>
      </c>
      <c r="B4" s="328"/>
      <c r="C4" s="328"/>
      <c r="D4" s="328"/>
      <c r="E4" s="328"/>
      <c r="F4" s="328"/>
      <c r="G4" s="328"/>
      <c r="H4" s="328"/>
      <c r="I4" s="328"/>
      <c r="J4" s="359"/>
      <c r="K4" s="360"/>
    </row>
    <row r="5" spans="1:13" ht="43.15" customHeight="1" x14ac:dyDescent="0.2">
      <c r="A5" s="69">
        <v>2</v>
      </c>
      <c r="B5" s="330" t="s">
        <v>1042</v>
      </c>
      <c r="C5" s="330"/>
      <c r="D5" s="331"/>
      <c r="E5" s="342" t="s">
        <v>1294</v>
      </c>
      <c r="F5" s="343"/>
      <c r="G5" s="343"/>
      <c r="H5" s="343"/>
      <c r="I5" s="343"/>
      <c r="J5" s="343"/>
      <c r="K5" s="344"/>
    </row>
    <row r="6" spans="1:13" ht="30" customHeight="1" x14ac:dyDescent="0.2">
      <c r="A6" s="336">
        <v>3</v>
      </c>
      <c r="B6" s="338" t="s">
        <v>1043</v>
      </c>
      <c r="C6" s="338"/>
      <c r="D6" s="339"/>
      <c r="E6" s="522" t="s">
        <v>1320</v>
      </c>
      <c r="F6" s="343"/>
      <c r="G6" s="343"/>
      <c r="H6" s="343"/>
      <c r="I6" s="343"/>
      <c r="J6" s="343"/>
      <c r="K6" s="344"/>
    </row>
    <row r="7" spans="1:13" ht="30" customHeight="1" x14ac:dyDescent="0.2">
      <c r="A7" s="337"/>
      <c r="B7" s="340"/>
      <c r="C7" s="340"/>
      <c r="D7" s="341"/>
      <c r="E7" s="70" t="s">
        <v>1045</v>
      </c>
      <c r="F7" s="345" t="s">
        <v>1290</v>
      </c>
      <c r="G7" s="345"/>
      <c r="H7" s="346"/>
      <c r="I7" s="70" t="s">
        <v>1046</v>
      </c>
      <c r="J7" s="347" t="s">
        <v>1289</v>
      </c>
      <c r="K7" s="348"/>
    </row>
    <row r="8" spans="1:13" ht="30" customHeight="1" x14ac:dyDescent="0.2">
      <c r="A8" s="336">
        <v>4</v>
      </c>
      <c r="B8" s="338" t="s">
        <v>146</v>
      </c>
      <c r="C8" s="338"/>
      <c r="D8" s="339"/>
      <c r="E8" s="342" t="s">
        <v>116</v>
      </c>
      <c r="F8" s="343"/>
      <c r="G8" s="343"/>
      <c r="H8" s="343"/>
      <c r="I8" s="343"/>
      <c r="J8" s="343"/>
      <c r="K8" s="344"/>
    </row>
    <row r="9" spans="1:13" ht="132.75" customHeight="1" x14ac:dyDescent="0.2">
      <c r="A9" s="337"/>
      <c r="B9" s="340"/>
      <c r="C9" s="340"/>
      <c r="D9" s="341"/>
      <c r="E9" s="70" t="s">
        <v>1045</v>
      </c>
      <c r="F9" s="345" t="s">
        <v>1026</v>
      </c>
      <c r="G9" s="345"/>
      <c r="H9" s="346"/>
      <c r="I9" s="70" t="s">
        <v>1046</v>
      </c>
      <c r="J9" s="347" t="s">
        <v>1293</v>
      </c>
      <c r="K9" s="348"/>
    </row>
    <row r="10" spans="1:13" ht="30" customHeight="1" x14ac:dyDescent="0.25">
      <c r="A10" s="69">
        <v>5</v>
      </c>
      <c r="B10" s="330" t="s">
        <v>105</v>
      </c>
      <c r="C10" s="330"/>
      <c r="D10" s="331"/>
      <c r="E10" s="229" t="s">
        <v>133</v>
      </c>
      <c r="F10" s="229"/>
      <c r="G10" s="229"/>
      <c r="H10" s="229"/>
      <c r="I10" s="229"/>
      <c r="J10" s="605"/>
      <c r="K10" s="606"/>
    </row>
    <row r="11" spans="1:13" ht="33" customHeight="1" x14ac:dyDescent="0.2">
      <c r="A11" s="69">
        <v>6</v>
      </c>
      <c r="B11" s="330" t="s">
        <v>114</v>
      </c>
      <c r="C11" s="330"/>
      <c r="D11" s="331"/>
      <c r="E11" s="193" t="s">
        <v>1295</v>
      </c>
      <c r="F11" s="194"/>
      <c r="G11" s="194"/>
      <c r="H11" s="194"/>
      <c r="I11" s="194"/>
      <c r="J11" s="194"/>
      <c r="K11" s="195"/>
    </row>
    <row r="12" spans="1:13" ht="30" customHeight="1" x14ac:dyDescent="0.2">
      <c r="A12" s="69">
        <v>7</v>
      </c>
      <c r="B12" s="330" t="s">
        <v>16</v>
      </c>
      <c r="C12" s="330"/>
      <c r="D12" s="331"/>
      <c r="E12" s="243" t="s">
        <v>1296</v>
      </c>
      <c r="F12" s="229"/>
      <c r="G12" s="229"/>
      <c r="H12" s="229"/>
      <c r="I12" s="229"/>
      <c r="J12" s="229"/>
      <c r="K12" s="602"/>
    </row>
    <row r="13" spans="1:13" ht="30" customHeight="1" x14ac:dyDescent="0.2">
      <c r="A13" s="69">
        <v>8</v>
      </c>
      <c r="B13" s="330" t="s">
        <v>19</v>
      </c>
      <c r="C13" s="330"/>
      <c r="D13" s="331"/>
      <c r="E13" s="229" t="s">
        <v>1297</v>
      </c>
      <c r="F13" s="229"/>
      <c r="G13" s="229"/>
      <c r="H13" s="229"/>
      <c r="I13" s="229"/>
      <c r="J13" s="229"/>
      <c r="K13" s="602"/>
    </row>
    <row r="14" spans="1:13" ht="84" customHeight="1" thickBot="1" x14ac:dyDescent="0.25">
      <c r="A14" s="68">
        <v>9</v>
      </c>
      <c r="B14" s="349" t="s">
        <v>8</v>
      </c>
      <c r="C14" s="349"/>
      <c r="D14" s="350"/>
      <c r="E14" s="520" t="s">
        <v>1322</v>
      </c>
      <c r="F14" s="520"/>
      <c r="G14" s="520"/>
      <c r="H14" s="520"/>
      <c r="I14" s="520"/>
      <c r="J14" s="520"/>
      <c r="K14" s="624"/>
    </row>
    <row r="15" spans="1:13" ht="15" customHeight="1" thickBot="1" x14ac:dyDescent="0.25">
      <c r="A15" s="324"/>
      <c r="B15" s="325"/>
      <c r="C15" s="325"/>
      <c r="D15" s="325"/>
      <c r="E15" s="325"/>
      <c r="F15" s="325"/>
      <c r="G15" s="325"/>
      <c r="H15" s="325"/>
      <c r="I15" s="325"/>
      <c r="J15" s="325"/>
      <c r="K15" s="326"/>
    </row>
    <row r="16" spans="1:13" ht="30" customHeight="1" x14ac:dyDescent="0.2">
      <c r="A16" s="327" t="s">
        <v>1051</v>
      </c>
      <c r="B16" s="328"/>
      <c r="C16" s="328"/>
      <c r="D16" s="328"/>
      <c r="E16" s="328"/>
      <c r="F16" s="328"/>
      <c r="G16" s="328"/>
      <c r="H16" s="328"/>
      <c r="I16" s="328"/>
      <c r="J16" s="328"/>
      <c r="K16" s="329"/>
    </row>
    <row r="17" spans="1:30" ht="41.25" hidden="1" customHeight="1" x14ac:dyDescent="0.2">
      <c r="A17" s="71">
        <v>6</v>
      </c>
      <c r="B17" s="316" t="s">
        <v>1052</v>
      </c>
      <c r="C17" s="316"/>
      <c r="D17" s="317" t="s">
        <v>1053</v>
      </c>
      <c r="E17" s="317"/>
      <c r="F17" s="317"/>
      <c r="G17" s="317"/>
      <c r="H17" s="317"/>
      <c r="I17" s="317"/>
      <c r="J17" s="317"/>
      <c r="K17" s="318"/>
    </row>
    <row r="18" spans="1:30" ht="41.25" customHeight="1" x14ac:dyDescent="0.2">
      <c r="A18" s="69">
        <v>10</v>
      </c>
      <c r="B18" s="304" t="s">
        <v>4</v>
      </c>
      <c r="C18" s="304"/>
      <c r="D18" s="317" t="s">
        <v>141</v>
      </c>
      <c r="E18" s="317"/>
      <c r="F18" s="317"/>
      <c r="G18" s="317"/>
      <c r="H18" s="317"/>
      <c r="I18" s="317"/>
      <c r="J18" s="317"/>
      <c r="K18" s="318"/>
    </row>
    <row r="19" spans="1:30" ht="70.900000000000006" customHeight="1" thickBot="1" x14ac:dyDescent="0.25">
      <c r="A19" s="148">
        <v>11</v>
      </c>
      <c r="B19" s="321" t="s">
        <v>1054</v>
      </c>
      <c r="C19" s="321"/>
      <c r="D19" s="322" t="s">
        <v>1298</v>
      </c>
      <c r="E19" s="322"/>
      <c r="F19" s="322"/>
      <c r="G19" s="322"/>
      <c r="H19" s="322"/>
      <c r="I19" s="322"/>
      <c r="J19" s="322"/>
      <c r="K19" s="323"/>
      <c r="AD19" s="1" t="s">
        <v>170</v>
      </c>
    </row>
    <row r="20" spans="1:30" ht="15" customHeight="1" thickBot="1" x14ac:dyDescent="0.25">
      <c r="A20" s="251"/>
      <c r="B20" s="251"/>
      <c r="C20" s="251"/>
      <c r="D20" s="251"/>
      <c r="E20" s="251"/>
      <c r="F20" s="251"/>
      <c r="G20" s="251"/>
      <c r="H20" s="251"/>
      <c r="I20" s="251"/>
      <c r="J20" s="251"/>
      <c r="K20" s="251"/>
    </row>
    <row r="21" spans="1:30" ht="30" customHeight="1" x14ac:dyDescent="0.2">
      <c r="A21" s="146">
        <v>12</v>
      </c>
      <c r="B21" s="311" t="s">
        <v>17</v>
      </c>
      <c r="C21" s="311"/>
      <c r="D21" s="312" t="s">
        <v>104</v>
      </c>
      <c r="E21" s="312"/>
      <c r="F21" s="312"/>
      <c r="G21" s="312"/>
      <c r="H21" s="312"/>
      <c r="I21" s="312"/>
      <c r="J21" s="312"/>
      <c r="K21" s="313"/>
    </row>
    <row r="22" spans="1:30" ht="30" customHeight="1" x14ac:dyDescent="0.2">
      <c r="A22" s="147">
        <v>13</v>
      </c>
      <c r="B22" s="304" t="s">
        <v>18</v>
      </c>
      <c r="C22" s="304"/>
      <c r="D22" s="314" t="s">
        <v>28</v>
      </c>
      <c r="E22" s="314"/>
      <c r="F22" s="314"/>
      <c r="G22" s="314"/>
      <c r="H22" s="314"/>
      <c r="I22" s="314"/>
      <c r="J22" s="314"/>
      <c r="K22" s="315"/>
    </row>
    <row r="23" spans="1:30" ht="57" customHeight="1" x14ac:dyDescent="0.2">
      <c r="A23" s="147">
        <v>14</v>
      </c>
      <c r="B23" s="304" t="s">
        <v>0</v>
      </c>
      <c r="C23" s="304"/>
      <c r="D23" s="314" t="s">
        <v>113</v>
      </c>
      <c r="E23" s="314"/>
      <c r="F23" s="314"/>
      <c r="G23" s="314"/>
      <c r="H23" s="314"/>
      <c r="I23" s="314"/>
      <c r="J23" s="314"/>
      <c r="K23" s="315"/>
    </row>
    <row r="24" spans="1:30" ht="49.15" customHeight="1" x14ac:dyDescent="0.2">
      <c r="A24" s="147">
        <v>15</v>
      </c>
      <c r="B24" s="304" t="s">
        <v>1058</v>
      </c>
      <c r="C24" s="304"/>
      <c r="D24" s="314" t="s">
        <v>1299</v>
      </c>
      <c r="E24" s="314"/>
      <c r="F24" s="314"/>
      <c r="G24" s="314"/>
      <c r="H24" s="314"/>
      <c r="I24" s="314"/>
      <c r="J24" s="314"/>
      <c r="K24" s="315"/>
    </row>
    <row r="25" spans="1:30" ht="258" customHeight="1" x14ac:dyDescent="0.2">
      <c r="A25" s="147">
        <v>16</v>
      </c>
      <c r="B25" s="304" t="s">
        <v>1059</v>
      </c>
      <c r="C25" s="304"/>
      <c r="D25" s="314" t="s">
        <v>1300</v>
      </c>
      <c r="E25" s="314"/>
      <c r="F25" s="314"/>
      <c r="G25" s="314"/>
      <c r="H25" s="314"/>
      <c r="I25" s="314"/>
      <c r="J25" s="314"/>
      <c r="K25" s="315"/>
    </row>
    <row r="26" spans="1:30" ht="227.45" customHeight="1" x14ac:dyDescent="0.2">
      <c r="A26" s="147">
        <v>17</v>
      </c>
      <c r="B26" s="284" t="s">
        <v>1060</v>
      </c>
      <c r="C26" s="285"/>
      <c r="D26" s="314" t="s">
        <v>1301</v>
      </c>
      <c r="E26" s="314"/>
      <c r="F26" s="314"/>
      <c r="G26" s="314"/>
      <c r="H26" s="314"/>
      <c r="I26" s="314"/>
      <c r="J26" s="314"/>
      <c r="K26" s="315"/>
    </row>
    <row r="27" spans="1:30" ht="336" customHeight="1" thickBot="1" x14ac:dyDescent="0.25">
      <c r="A27" s="148">
        <v>18</v>
      </c>
      <c r="B27" s="269" t="s">
        <v>1062</v>
      </c>
      <c r="C27" s="269"/>
      <c r="D27" s="322" t="s">
        <v>1302</v>
      </c>
      <c r="E27" s="322"/>
      <c r="F27" s="322"/>
      <c r="G27" s="322"/>
      <c r="H27" s="322"/>
      <c r="I27" s="322"/>
      <c r="J27" s="322"/>
      <c r="K27" s="323"/>
    </row>
    <row r="28" spans="1:30" ht="16.149999999999999" customHeight="1" thickBot="1" x14ac:dyDescent="0.25">
      <c r="A28" s="251"/>
      <c r="B28" s="251"/>
      <c r="C28" s="251"/>
      <c r="D28" s="251"/>
      <c r="E28" s="251"/>
      <c r="F28" s="251"/>
      <c r="G28" s="251"/>
      <c r="H28" s="251"/>
      <c r="I28" s="251"/>
      <c r="J28" s="251"/>
      <c r="K28" s="251"/>
    </row>
    <row r="29" spans="1:30" ht="265.89999999999998" customHeight="1" x14ac:dyDescent="0.2">
      <c r="A29" s="146">
        <v>19</v>
      </c>
      <c r="B29" s="298" t="s">
        <v>1064</v>
      </c>
      <c r="C29" s="298"/>
      <c r="D29" s="607" t="s">
        <v>1303</v>
      </c>
      <c r="E29" s="607"/>
      <c r="F29" s="607"/>
      <c r="G29" s="607"/>
      <c r="H29" s="607"/>
      <c r="I29" s="607"/>
      <c r="J29" s="607"/>
      <c r="K29" s="608"/>
      <c r="N29" s="1" t="s">
        <v>1304</v>
      </c>
    </row>
    <row r="30" spans="1:30" s="129" customFormat="1" ht="409.15" customHeight="1" x14ac:dyDescent="0.2">
      <c r="A30" s="128">
        <v>20</v>
      </c>
      <c r="B30" s="625" t="s">
        <v>1065</v>
      </c>
      <c r="C30" s="625"/>
      <c r="D30" s="626" t="s">
        <v>1351</v>
      </c>
      <c r="E30" s="626"/>
      <c r="F30" s="626"/>
      <c r="G30" s="626"/>
      <c r="H30" s="626"/>
      <c r="I30" s="626"/>
      <c r="J30" s="626"/>
      <c r="K30" s="627"/>
    </row>
    <row r="31" spans="1:30" ht="409.15" customHeight="1" thickBot="1" x14ac:dyDescent="0.25">
      <c r="A31" s="72">
        <v>21</v>
      </c>
      <c r="B31" s="284" t="s">
        <v>1066</v>
      </c>
      <c r="C31" s="285"/>
      <c r="D31" s="302" t="s">
        <v>1357</v>
      </c>
      <c r="E31" s="302"/>
      <c r="F31" s="302"/>
      <c r="G31" s="302"/>
      <c r="H31" s="302"/>
      <c r="I31" s="302"/>
      <c r="J31" s="302"/>
      <c r="K31" s="303"/>
    </row>
    <row r="32" spans="1:30" ht="13.5" thickBot="1" x14ac:dyDescent="0.25">
      <c r="A32" s="251"/>
      <c r="B32" s="251"/>
      <c r="C32" s="251"/>
      <c r="D32" s="251"/>
      <c r="E32" s="251"/>
      <c r="F32" s="251"/>
      <c r="G32" s="251"/>
      <c r="H32" s="251"/>
      <c r="I32" s="251"/>
      <c r="J32" s="251"/>
      <c r="K32" s="251"/>
    </row>
    <row r="33" spans="1:12" ht="60" customHeight="1" x14ac:dyDescent="0.2">
      <c r="A33" s="73">
        <v>22</v>
      </c>
      <c r="B33" s="289" t="s">
        <v>1067</v>
      </c>
      <c r="C33" s="289"/>
      <c r="D33" s="290" t="s">
        <v>1068</v>
      </c>
      <c r="E33" s="290"/>
      <c r="F33" s="616">
        <v>2017</v>
      </c>
      <c r="G33" s="291"/>
      <c r="H33" s="292" t="s">
        <v>1069</v>
      </c>
      <c r="I33" s="293"/>
      <c r="J33" s="616" t="s">
        <v>1305</v>
      </c>
      <c r="K33" s="294"/>
    </row>
    <row r="34" spans="1:12" ht="60" customHeight="1" thickBot="1" x14ac:dyDescent="0.25">
      <c r="A34" s="148">
        <v>23</v>
      </c>
      <c r="B34" s="278" t="s">
        <v>1070</v>
      </c>
      <c r="C34" s="279"/>
      <c r="D34" s="628" t="s">
        <v>1352</v>
      </c>
      <c r="E34" s="614"/>
      <c r="F34" s="614"/>
      <c r="G34" s="614"/>
      <c r="H34" s="614"/>
      <c r="I34" s="614"/>
      <c r="J34" s="614"/>
      <c r="K34" s="615"/>
    </row>
    <row r="35" spans="1:12" ht="15" customHeight="1" thickBot="1" x14ac:dyDescent="0.25">
      <c r="A35" s="251"/>
      <c r="B35" s="251"/>
      <c r="C35" s="251"/>
      <c r="D35" s="251"/>
      <c r="E35" s="251"/>
      <c r="F35" s="251"/>
      <c r="G35" s="251"/>
      <c r="H35" s="251"/>
      <c r="I35" s="251"/>
      <c r="J35" s="251"/>
      <c r="K35" s="251"/>
    </row>
    <row r="36" spans="1:12" ht="30" customHeight="1" x14ac:dyDescent="0.2">
      <c r="A36" s="283" t="s">
        <v>1071</v>
      </c>
      <c r="B36" s="271"/>
      <c r="C36" s="271"/>
      <c r="D36" s="74" t="s">
        <v>1306</v>
      </c>
      <c r="E36" s="74" t="s">
        <v>1307</v>
      </c>
      <c r="F36" s="74" t="s">
        <v>1308</v>
      </c>
      <c r="G36" s="74" t="s">
        <v>1309</v>
      </c>
      <c r="H36" s="74" t="s">
        <v>1072</v>
      </c>
      <c r="I36" s="74" t="s">
        <v>1072</v>
      </c>
      <c r="J36" s="74" t="s">
        <v>1072</v>
      </c>
      <c r="K36" s="75" t="s">
        <v>1073</v>
      </c>
    </row>
    <row r="37" spans="1:12" ht="45" customHeight="1" x14ac:dyDescent="0.2">
      <c r="A37" s="147">
        <v>24</v>
      </c>
      <c r="B37" s="268" t="s">
        <v>1074</v>
      </c>
      <c r="C37" s="268"/>
      <c r="D37" s="77">
        <v>7647058.7999999998</v>
      </c>
      <c r="E37" s="77">
        <v>4705882.4000000004</v>
      </c>
      <c r="F37" s="77">
        <v>4705882.4000000004</v>
      </c>
      <c r="G37" s="77">
        <v>6941176.4000000004</v>
      </c>
      <c r="H37" s="77"/>
      <c r="I37" s="77"/>
      <c r="J37" s="77"/>
      <c r="K37" s="161">
        <f>SUM(D37:J37)</f>
        <v>24000000</v>
      </c>
    </row>
    <row r="38" spans="1:12" ht="45" customHeight="1" x14ac:dyDescent="0.2">
      <c r="A38" s="147">
        <v>25</v>
      </c>
      <c r="B38" s="268" t="s">
        <v>1075</v>
      </c>
      <c r="C38" s="268"/>
      <c r="D38" s="77">
        <v>7647058.7999999998</v>
      </c>
      <c r="E38" s="77">
        <v>4705882.4000000004</v>
      </c>
      <c r="F38" s="77">
        <v>4705882.4000000004</v>
      </c>
      <c r="G38" s="77">
        <v>6941176.4000000004</v>
      </c>
      <c r="H38" s="77"/>
      <c r="I38" s="77"/>
      <c r="J38" s="77"/>
      <c r="K38" s="161">
        <f>SUM(D38:J38)</f>
        <v>24000000</v>
      </c>
    </row>
    <row r="39" spans="1:12" ht="45" customHeight="1" x14ac:dyDescent="0.2">
      <c r="A39" s="147">
        <v>26</v>
      </c>
      <c r="B39" s="268" t="s">
        <v>6</v>
      </c>
      <c r="C39" s="268"/>
      <c r="D39" s="77">
        <v>4500000</v>
      </c>
      <c r="E39" s="77">
        <v>2000000</v>
      </c>
      <c r="F39" s="77">
        <v>3000000</v>
      </c>
      <c r="G39" s="77">
        <v>4076800.46</v>
      </c>
      <c r="H39" s="77"/>
      <c r="I39" s="77"/>
      <c r="J39" s="77"/>
      <c r="K39" s="161">
        <f>SUM(D39:G39)</f>
        <v>13576800.460000001</v>
      </c>
      <c r="L39" s="1" t="s">
        <v>1319</v>
      </c>
    </row>
    <row r="40" spans="1:12" ht="45" customHeight="1" thickBot="1" x14ac:dyDescent="0.25">
      <c r="A40" s="148">
        <v>27</v>
      </c>
      <c r="B40" s="269" t="s">
        <v>1076</v>
      </c>
      <c r="C40" s="269"/>
      <c r="D40" s="165">
        <f>D39/D37</f>
        <v>0.58846154027218933</v>
      </c>
      <c r="E40" s="165">
        <f t="shared" ref="E40:G40" si="0">E39/E37</f>
        <v>0.42499999575000003</v>
      </c>
      <c r="F40" s="165">
        <f t="shared" si="0"/>
        <v>0.63749999362499998</v>
      </c>
      <c r="G40" s="165">
        <f t="shared" si="0"/>
        <v>0.5873356654644305</v>
      </c>
      <c r="H40" s="152"/>
      <c r="I40" s="152"/>
      <c r="J40" s="152"/>
      <c r="K40" s="153"/>
    </row>
    <row r="41" spans="1:12" ht="13.5" thickBot="1" x14ac:dyDescent="0.25">
      <c r="A41" s="270"/>
      <c r="B41" s="270"/>
      <c r="C41" s="270"/>
      <c r="D41" s="270"/>
      <c r="E41" s="270"/>
      <c r="F41" s="270"/>
      <c r="G41" s="270"/>
      <c r="H41" s="270"/>
      <c r="I41" s="270"/>
      <c r="J41" s="270"/>
      <c r="K41" s="270"/>
    </row>
    <row r="42" spans="1:12" ht="30" customHeight="1" x14ac:dyDescent="0.2">
      <c r="A42" s="252">
        <v>28</v>
      </c>
      <c r="B42" s="271" t="s">
        <v>1077</v>
      </c>
      <c r="C42" s="271"/>
      <c r="D42" s="271"/>
      <c r="E42" s="271"/>
      <c r="F42" s="271"/>
      <c r="G42" s="271"/>
      <c r="H42" s="271"/>
      <c r="I42" s="271"/>
      <c r="J42" s="271"/>
      <c r="K42" s="272"/>
    </row>
    <row r="43" spans="1:12" ht="30" customHeight="1" x14ac:dyDescent="0.2">
      <c r="A43" s="253"/>
      <c r="B43" s="257" t="s">
        <v>1078</v>
      </c>
      <c r="C43" s="257"/>
      <c r="D43" s="257" t="s">
        <v>1079</v>
      </c>
      <c r="E43" s="257"/>
      <c r="F43" s="257"/>
      <c r="G43" s="257"/>
      <c r="H43" s="257"/>
      <c r="I43" s="257"/>
      <c r="J43" s="257" t="s">
        <v>1080</v>
      </c>
      <c r="K43" s="258"/>
    </row>
    <row r="44" spans="1:12" ht="64.900000000000006" customHeight="1" x14ac:dyDescent="0.2">
      <c r="A44" s="253"/>
      <c r="B44" s="243" t="s">
        <v>1310</v>
      </c>
      <c r="C44" s="243"/>
      <c r="D44" s="243" t="s">
        <v>1311</v>
      </c>
      <c r="E44" s="243"/>
      <c r="F44" s="243"/>
      <c r="G44" s="243"/>
      <c r="H44" s="243"/>
      <c r="I44" s="243"/>
      <c r="J44" s="248">
        <v>21000000</v>
      </c>
      <c r="K44" s="249"/>
    </row>
    <row r="45" spans="1:12" ht="30" customHeight="1" x14ac:dyDescent="0.35">
      <c r="A45" s="253"/>
      <c r="B45" s="243" t="s">
        <v>1312</v>
      </c>
      <c r="C45" s="243"/>
      <c r="D45" s="229" t="s">
        <v>1313</v>
      </c>
      <c r="E45" s="229"/>
      <c r="F45" s="229"/>
      <c r="G45" s="229"/>
      <c r="H45" s="229"/>
      <c r="I45" s="229"/>
      <c r="J45" s="248">
        <v>3000000</v>
      </c>
      <c r="K45" s="249"/>
      <c r="L45" s="24"/>
    </row>
    <row r="46" spans="1:12" ht="30" customHeight="1" x14ac:dyDescent="0.2">
      <c r="A46" s="253"/>
      <c r="B46" s="229"/>
      <c r="C46" s="229"/>
      <c r="D46" s="229"/>
      <c r="E46" s="229"/>
      <c r="F46" s="229"/>
      <c r="G46" s="229"/>
      <c r="H46" s="229"/>
      <c r="I46" s="229"/>
      <c r="J46" s="250"/>
      <c r="K46" s="249"/>
    </row>
    <row r="47" spans="1:12" ht="30" customHeight="1" x14ac:dyDescent="0.2">
      <c r="A47" s="253"/>
      <c r="B47" s="229"/>
      <c r="C47" s="229"/>
      <c r="D47" s="229"/>
      <c r="E47" s="229"/>
      <c r="F47" s="229"/>
      <c r="G47" s="229"/>
      <c r="H47" s="229"/>
      <c r="I47" s="229"/>
      <c r="J47" s="250"/>
      <c r="K47" s="249"/>
    </row>
    <row r="48" spans="1:12" ht="30" customHeight="1" x14ac:dyDescent="0.2">
      <c r="A48" s="253"/>
      <c r="B48" s="229"/>
      <c r="C48" s="229"/>
      <c r="D48" s="229"/>
      <c r="E48" s="229"/>
      <c r="F48" s="229"/>
      <c r="G48" s="229"/>
      <c r="H48" s="229"/>
      <c r="I48" s="229"/>
      <c r="J48" s="250"/>
      <c r="K48" s="249"/>
    </row>
    <row r="49" spans="1:12" ht="30" customHeight="1" thickBot="1" x14ac:dyDescent="0.25">
      <c r="A49" s="253"/>
      <c r="B49" s="234"/>
      <c r="C49" s="234"/>
      <c r="D49" s="234"/>
      <c r="E49" s="234"/>
      <c r="F49" s="234"/>
      <c r="G49" s="234"/>
      <c r="H49" s="234"/>
      <c r="I49" s="234"/>
      <c r="J49" s="276"/>
      <c r="K49" s="277"/>
    </row>
    <row r="50" spans="1:12" ht="30" customHeight="1" thickBot="1" x14ac:dyDescent="0.25">
      <c r="A50" s="254"/>
      <c r="B50" s="145"/>
      <c r="C50" s="145"/>
      <c r="D50" s="145"/>
      <c r="E50" s="145"/>
      <c r="F50" s="145"/>
      <c r="G50" s="145"/>
      <c r="H50" s="145"/>
      <c r="I50" s="145"/>
      <c r="J50" s="145"/>
      <c r="K50" s="145"/>
    </row>
    <row r="51" spans="1:12" ht="15" customHeight="1" thickBot="1" x14ac:dyDescent="0.25">
      <c r="A51" s="145"/>
      <c r="B51" s="255" t="s">
        <v>1083</v>
      </c>
      <c r="C51" s="255"/>
      <c r="D51" s="255"/>
      <c r="E51" s="255"/>
      <c r="F51" s="255"/>
      <c r="G51" s="255"/>
      <c r="H51" s="255"/>
      <c r="I51" s="255"/>
      <c r="J51" s="255"/>
      <c r="K51" s="256"/>
    </row>
    <row r="52" spans="1:12" ht="57" customHeight="1" x14ac:dyDescent="0.2">
      <c r="A52" s="252">
        <v>29</v>
      </c>
      <c r="B52" s="257" t="s">
        <v>117</v>
      </c>
      <c r="C52" s="257"/>
      <c r="D52" s="257" t="s">
        <v>1084</v>
      </c>
      <c r="E52" s="257"/>
      <c r="F52" s="257" t="s">
        <v>929</v>
      </c>
      <c r="G52" s="257"/>
      <c r="H52" s="257" t="s">
        <v>1085</v>
      </c>
      <c r="I52" s="257"/>
      <c r="J52" s="257" t="s">
        <v>1086</v>
      </c>
      <c r="K52" s="258"/>
    </row>
    <row r="53" spans="1:12" ht="42.75" customHeight="1" x14ac:dyDescent="0.2">
      <c r="A53" s="253"/>
      <c r="B53" s="629" t="s">
        <v>1314</v>
      </c>
      <c r="C53" s="630"/>
      <c r="D53" s="629" t="s">
        <v>1353</v>
      </c>
      <c r="E53" s="630"/>
      <c r="F53" s="629" t="s">
        <v>1105</v>
      </c>
      <c r="G53" s="630"/>
      <c r="H53" s="629">
        <v>1</v>
      </c>
      <c r="I53" s="630"/>
      <c r="J53" s="629">
        <v>21</v>
      </c>
      <c r="K53" s="631"/>
    </row>
    <row r="54" spans="1:12" ht="30" customHeight="1" x14ac:dyDescent="0.2">
      <c r="A54" s="253"/>
      <c r="B54" s="243" t="s">
        <v>1315</v>
      </c>
      <c r="C54" s="229"/>
      <c r="D54" s="240" t="s">
        <v>1354</v>
      </c>
      <c r="E54" s="240"/>
      <c r="F54" s="240" t="s">
        <v>1316</v>
      </c>
      <c r="G54" s="240"/>
      <c r="H54" s="241">
        <v>949</v>
      </c>
      <c r="I54" s="241"/>
      <c r="J54" s="240"/>
      <c r="K54" s="242"/>
    </row>
    <row r="55" spans="1:12" ht="51.6" customHeight="1" x14ac:dyDescent="0.35">
      <c r="A55" s="253"/>
      <c r="B55" s="243" t="s">
        <v>1317</v>
      </c>
      <c r="C55" s="243"/>
      <c r="D55" s="240" t="s">
        <v>1355</v>
      </c>
      <c r="E55" s="240"/>
      <c r="F55" s="240" t="s">
        <v>1318</v>
      </c>
      <c r="G55" s="240"/>
      <c r="H55" s="241">
        <v>4846</v>
      </c>
      <c r="I55" s="241"/>
      <c r="J55" s="240">
        <v>2000000</v>
      </c>
      <c r="K55" s="242"/>
      <c r="L55" s="24"/>
    </row>
    <row r="56" spans="1:12" ht="37.9" customHeight="1" thickBot="1" x14ac:dyDescent="0.25">
      <c r="A56" s="254"/>
      <c r="B56" s="632" t="s">
        <v>1328</v>
      </c>
      <c r="C56" s="633"/>
      <c r="D56" s="634" t="s">
        <v>1356</v>
      </c>
      <c r="E56" s="635"/>
      <c r="F56" s="636" t="s">
        <v>1329</v>
      </c>
      <c r="G56" s="637"/>
      <c r="H56" s="638">
        <v>3000000</v>
      </c>
      <c r="I56" s="639"/>
      <c r="J56" s="636"/>
      <c r="K56" s="640"/>
    </row>
    <row r="57" spans="1:12" ht="15" customHeight="1" thickBot="1" x14ac:dyDescent="0.25">
      <c r="A57" s="143"/>
      <c r="B57" s="143"/>
      <c r="C57" s="143"/>
      <c r="D57" s="143"/>
      <c r="E57" s="143"/>
      <c r="F57" s="143"/>
      <c r="G57" s="143"/>
      <c r="H57" s="143"/>
      <c r="I57" s="143"/>
      <c r="J57" s="143"/>
      <c r="K57" s="143"/>
    </row>
    <row r="58" spans="1:12" ht="30" customHeight="1" thickBot="1" x14ac:dyDescent="0.25">
      <c r="A58" s="79">
        <v>30</v>
      </c>
      <c r="B58" s="230" t="s">
        <v>1092</v>
      </c>
      <c r="C58" s="230"/>
      <c r="D58" s="231" t="s">
        <v>1093</v>
      </c>
      <c r="E58" s="231"/>
      <c r="F58" s="231"/>
      <c r="G58" s="231"/>
      <c r="H58" s="231"/>
      <c r="I58" s="231"/>
      <c r="J58" s="231"/>
      <c r="K58" s="232"/>
    </row>
  </sheetData>
  <mergeCells count="124">
    <mergeCell ref="B58:C58"/>
    <mergeCell ref="D58:K58"/>
    <mergeCell ref="B55:C55"/>
    <mergeCell ref="D55:E55"/>
    <mergeCell ref="F55:G55"/>
    <mergeCell ref="H55:I55"/>
    <mergeCell ref="J55:K55"/>
    <mergeCell ref="B56:C56"/>
    <mergeCell ref="D56:E56"/>
    <mergeCell ref="F56:G56"/>
    <mergeCell ref="H56:I56"/>
    <mergeCell ref="J56:K56"/>
    <mergeCell ref="D49:I49"/>
    <mergeCell ref="J49:K49"/>
    <mergeCell ref="B51:K51"/>
    <mergeCell ref="A52:A56"/>
    <mergeCell ref="B52:C52"/>
    <mergeCell ref="D52:E52"/>
    <mergeCell ref="F52:G52"/>
    <mergeCell ref="H52:I52"/>
    <mergeCell ref="J52:K52"/>
    <mergeCell ref="B53:C53"/>
    <mergeCell ref="D53:E53"/>
    <mergeCell ref="F53:G53"/>
    <mergeCell ref="H53:I53"/>
    <mergeCell ref="J53:K53"/>
    <mergeCell ref="B54:C54"/>
    <mergeCell ref="D54:E54"/>
    <mergeCell ref="F54:G54"/>
    <mergeCell ref="H54:I54"/>
    <mergeCell ref="J54:K54"/>
    <mergeCell ref="B39:C39"/>
    <mergeCell ref="B40:C40"/>
    <mergeCell ref="A41:K41"/>
    <mergeCell ref="A42:A50"/>
    <mergeCell ref="B42:K42"/>
    <mergeCell ref="B43:C43"/>
    <mergeCell ref="D43:I43"/>
    <mergeCell ref="J43:K43"/>
    <mergeCell ref="B44:C44"/>
    <mergeCell ref="D44:I44"/>
    <mergeCell ref="B47:C47"/>
    <mergeCell ref="D47:I47"/>
    <mergeCell ref="J47:K47"/>
    <mergeCell ref="B48:C48"/>
    <mergeCell ref="D48:I48"/>
    <mergeCell ref="J48:K48"/>
    <mergeCell ref="J44:K44"/>
    <mergeCell ref="B45:C45"/>
    <mergeCell ref="D45:I45"/>
    <mergeCell ref="J45:K45"/>
    <mergeCell ref="B46:C46"/>
    <mergeCell ref="D46:I46"/>
    <mergeCell ref="J46:K46"/>
    <mergeCell ref="B49:C49"/>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27:C27"/>
    <mergeCell ref="D27:K27"/>
    <mergeCell ref="A28:K28"/>
    <mergeCell ref="B29:C29"/>
    <mergeCell ref="D29:K29"/>
    <mergeCell ref="B30:C30"/>
    <mergeCell ref="D30:K30"/>
    <mergeCell ref="B24:C24"/>
    <mergeCell ref="D24:K24"/>
    <mergeCell ref="B25:C25"/>
    <mergeCell ref="D25:K25"/>
    <mergeCell ref="B26:C26"/>
    <mergeCell ref="D26:K26"/>
    <mergeCell ref="B21:C21"/>
    <mergeCell ref="D21:K21"/>
    <mergeCell ref="B22:C22"/>
    <mergeCell ref="D22:K22"/>
    <mergeCell ref="B23:C23"/>
    <mergeCell ref="D23:K23"/>
    <mergeCell ref="B17:C17"/>
    <mergeCell ref="D17:K17"/>
    <mergeCell ref="B18:C18"/>
    <mergeCell ref="D18:K18"/>
    <mergeCell ref="B19:C19"/>
    <mergeCell ref="D19:K19"/>
    <mergeCell ref="A15:K15"/>
    <mergeCell ref="A16:K16"/>
    <mergeCell ref="B10:D10"/>
    <mergeCell ref="E10:K10"/>
    <mergeCell ref="B11:D11"/>
    <mergeCell ref="E11:K11"/>
    <mergeCell ref="B12:D12"/>
    <mergeCell ref="E12:K12"/>
    <mergeCell ref="A20:K20"/>
    <mergeCell ref="A8:A9"/>
    <mergeCell ref="B8:D9"/>
    <mergeCell ref="E8:K8"/>
    <mergeCell ref="F9:H9"/>
    <mergeCell ref="J9:K9"/>
    <mergeCell ref="B13:D13"/>
    <mergeCell ref="E13:K13"/>
    <mergeCell ref="B14:D14"/>
    <mergeCell ref="E14:K14"/>
    <mergeCell ref="A1:K1"/>
    <mergeCell ref="B2:E2"/>
    <mergeCell ref="F2:K2"/>
    <mergeCell ref="A3:K3"/>
    <mergeCell ref="A4:K4"/>
    <mergeCell ref="B5:D5"/>
    <mergeCell ref="E5:K5"/>
    <mergeCell ref="A6:A7"/>
    <mergeCell ref="B6:D7"/>
    <mergeCell ref="E6:K6"/>
    <mergeCell ref="F7:H7"/>
    <mergeCell ref="J7:K7"/>
  </mergeCells>
  <conditionalFormatting sqref="F33:G33 J33:K33">
    <cfRule type="containsText" dxfId="3" priority="4" stopIfTrue="1" operator="containsText" text="wybierz">
      <formula>NOT(ISERROR(SEARCH("wybierz",F33)))</formula>
    </cfRule>
  </conditionalFormatting>
  <conditionalFormatting sqref="D22:D24">
    <cfRule type="containsText" dxfId="2" priority="3"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7" tint="-0.249977111117893"/>
  </sheetPr>
  <dimension ref="A1:K47"/>
  <sheetViews>
    <sheetView view="pageBreakPreview" zoomScale="75" zoomScaleNormal="100" zoomScaleSheetLayoutView="75" workbookViewId="0">
      <selection activeCell="H8" sqref="H8"/>
    </sheetView>
  </sheetViews>
  <sheetFormatPr defaultRowHeight="12.75" x14ac:dyDescent="0.2"/>
  <cols>
    <col min="1" max="1" width="5.140625" style="2"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372" t="s">
        <v>7</v>
      </c>
      <c r="B1" s="373"/>
      <c r="C1" s="373"/>
      <c r="D1" s="373"/>
      <c r="E1" s="374"/>
    </row>
    <row r="2" spans="1:6" ht="42.75" customHeight="1" x14ac:dyDescent="0.4">
      <c r="A2" s="375">
        <v>1</v>
      </c>
      <c r="B2" s="36" t="s">
        <v>166</v>
      </c>
      <c r="C2" s="377" t="s">
        <v>1267</v>
      </c>
      <c r="D2" s="378"/>
      <c r="E2" s="379"/>
      <c r="F2" s="25"/>
    </row>
    <row r="3" spans="1:6" ht="40.5" customHeight="1" thickBot="1" x14ac:dyDescent="0.25">
      <c r="A3" s="376"/>
      <c r="B3" s="37" t="s">
        <v>167</v>
      </c>
      <c r="C3" s="380" t="s">
        <v>1294</v>
      </c>
      <c r="D3" s="381"/>
      <c r="E3" s="382"/>
    </row>
    <row r="4" spans="1:6" ht="15" customHeight="1" thickBot="1" x14ac:dyDescent="0.25">
      <c r="A4" s="383"/>
      <c r="B4" s="383"/>
      <c r="C4" s="383"/>
      <c r="D4" s="383"/>
      <c r="E4" s="383"/>
    </row>
    <row r="5" spans="1:6" ht="24.95" customHeight="1" thickBot="1" x14ac:dyDescent="0.25">
      <c r="A5" s="38">
        <v>2</v>
      </c>
      <c r="B5" s="367" t="s">
        <v>118</v>
      </c>
      <c r="C5" s="368"/>
      <c r="D5" s="368"/>
      <c r="E5" s="369"/>
    </row>
    <row r="6" spans="1:6" ht="60.75" customHeight="1" x14ac:dyDescent="0.2">
      <c r="A6" s="39" t="s">
        <v>120</v>
      </c>
      <c r="B6" s="47" t="s">
        <v>147</v>
      </c>
      <c r="C6" s="47" t="s">
        <v>165</v>
      </c>
      <c r="D6" s="47" t="s">
        <v>148</v>
      </c>
      <c r="E6" s="48" t="s">
        <v>119</v>
      </c>
    </row>
    <row r="7" spans="1:6" ht="136.5" customHeight="1" x14ac:dyDescent="0.2">
      <c r="A7" s="41">
        <v>1</v>
      </c>
      <c r="B7" s="151" t="s">
        <v>987</v>
      </c>
      <c r="C7" s="33" t="s">
        <v>1029</v>
      </c>
      <c r="D7" s="151" t="s">
        <v>995</v>
      </c>
      <c r="E7" s="151" t="s">
        <v>967</v>
      </c>
    </row>
    <row r="8" spans="1:6" ht="269.25" customHeight="1" x14ac:dyDescent="0.2">
      <c r="A8" s="41">
        <v>2</v>
      </c>
      <c r="B8" s="151" t="s">
        <v>985</v>
      </c>
      <c r="C8" s="56" t="s">
        <v>966</v>
      </c>
      <c r="D8" s="42" t="s">
        <v>995</v>
      </c>
      <c r="E8" s="151" t="s">
        <v>1025</v>
      </c>
    </row>
    <row r="9" spans="1:6" ht="130.5" customHeight="1" x14ac:dyDescent="0.2">
      <c r="A9" s="45">
        <v>3</v>
      </c>
      <c r="B9" s="151" t="s">
        <v>986</v>
      </c>
      <c r="C9" s="56" t="s">
        <v>971</v>
      </c>
      <c r="D9" s="151" t="s">
        <v>970</v>
      </c>
      <c r="E9" s="151" t="s">
        <v>1368</v>
      </c>
    </row>
    <row r="10" spans="1:6" ht="240.75" customHeight="1" x14ac:dyDescent="0.2">
      <c r="A10" s="45">
        <v>4</v>
      </c>
      <c r="B10" s="151" t="s">
        <v>988</v>
      </c>
      <c r="C10" s="56" t="s">
        <v>974</v>
      </c>
      <c r="D10" s="151" t="s">
        <v>970</v>
      </c>
      <c r="E10" s="151" t="s">
        <v>976</v>
      </c>
    </row>
    <row r="11" spans="1:6" ht="224.25" customHeight="1" x14ac:dyDescent="0.2">
      <c r="A11" s="45">
        <v>5</v>
      </c>
      <c r="B11" s="151" t="s">
        <v>989</v>
      </c>
      <c r="C11" s="33" t="s">
        <v>1030</v>
      </c>
      <c r="D11" s="151" t="s">
        <v>970</v>
      </c>
      <c r="E11" s="151" t="s">
        <v>1032</v>
      </c>
    </row>
    <row r="12" spans="1:6" ht="237.75" customHeight="1" x14ac:dyDescent="0.2">
      <c r="A12" s="45">
        <v>6</v>
      </c>
      <c r="B12" s="151" t="s">
        <v>990</v>
      </c>
      <c r="C12" s="33" t="s">
        <v>1031</v>
      </c>
      <c r="D12" s="151" t="s">
        <v>970</v>
      </c>
      <c r="E12" s="151" t="s">
        <v>1033</v>
      </c>
    </row>
    <row r="13" spans="1:6" ht="218.25" customHeight="1" x14ac:dyDescent="0.2">
      <c r="A13" s="45">
        <v>7</v>
      </c>
      <c r="B13" s="151" t="s">
        <v>991</v>
      </c>
      <c r="C13" s="56" t="s">
        <v>972</v>
      </c>
      <c r="D13" s="151" t="s">
        <v>970</v>
      </c>
      <c r="E13" s="151" t="s">
        <v>977</v>
      </c>
    </row>
    <row r="14" spans="1:6" ht="199.5" customHeight="1" x14ac:dyDescent="0.2">
      <c r="A14" s="45">
        <v>8</v>
      </c>
      <c r="B14" s="151" t="s">
        <v>993</v>
      </c>
      <c r="C14" s="33" t="s">
        <v>973</v>
      </c>
      <c r="D14" s="151" t="s">
        <v>970</v>
      </c>
      <c r="E14" s="151" t="s">
        <v>1034</v>
      </c>
    </row>
    <row r="15" spans="1:6" ht="360" customHeight="1" x14ac:dyDescent="0.2">
      <c r="A15" s="45">
        <v>9</v>
      </c>
      <c r="B15" s="151" t="s">
        <v>994</v>
      </c>
      <c r="C15" s="56" t="s">
        <v>975</v>
      </c>
      <c r="D15" s="151" t="s">
        <v>970</v>
      </c>
      <c r="E15" s="151" t="s">
        <v>978</v>
      </c>
    </row>
    <row r="16" spans="1:6" ht="406.5" customHeight="1" x14ac:dyDescent="0.2">
      <c r="A16" s="45">
        <v>10</v>
      </c>
      <c r="B16" s="151" t="s">
        <v>1021</v>
      </c>
      <c r="C16" s="56" t="s">
        <v>979</v>
      </c>
      <c r="D16" s="151" t="s">
        <v>970</v>
      </c>
      <c r="E16" s="151" t="s">
        <v>980</v>
      </c>
    </row>
    <row r="17" spans="1:11" ht="405.75" customHeight="1" x14ac:dyDescent="0.2">
      <c r="A17" s="45">
        <v>11</v>
      </c>
      <c r="B17" s="151" t="s">
        <v>1020</v>
      </c>
      <c r="C17" s="56" t="s">
        <v>981</v>
      </c>
      <c r="D17" s="151" t="s">
        <v>970</v>
      </c>
      <c r="E17" s="151" t="s">
        <v>982</v>
      </c>
      <c r="K17" s="64" t="s">
        <v>1019</v>
      </c>
    </row>
    <row r="18" spans="1:11" ht="327" customHeight="1" x14ac:dyDescent="0.2">
      <c r="A18" s="45">
        <v>12</v>
      </c>
      <c r="B18" s="151" t="s">
        <v>1027</v>
      </c>
      <c r="C18" s="33" t="s">
        <v>1035</v>
      </c>
      <c r="D18" s="151" t="s">
        <v>970</v>
      </c>
      <c r="E18" s="151" t="s">
        <v>1028</v>
      </c>
    </row>
    <row r="19" spans="1:11" ht="106.5" customHeight="1" thickBot="1" x14ac:dyDescent="0.25">
      <c r="A19" s="45">
        <v>13</v>
      </c>
      <c r="B19" s="49" t="s">
        <v>992</v>
      </c>
      <c r="C19" s="57" t="s">
        <v>983</v>
      </c>
      <c r="D19" s="49" t="s">
        <v>970</v>
      </c>
      <c r="E19" s="49" t="s">
        <v>984</v>
      </c>
    </row>
    <row r="20" spans="1:11" ht="41.25" customHeight="1" x14ac:dyDescent="0.2">
      <c r="A20" s="50"/>
      <c r="B20" s="51"/>
      <c r="C20" s="58"/>
      <c r="D20" s="52"/>
      <c r="E20" s="51"/>
    </row>
    <row r="21" spans="1:11" ht="15" customHeight="1" thickBot="1" x14ac:dyDescent="0.25">
      <c r="A21" s="366"/>
      <c r="B21" s="366"/>
      <c r="C21" s="366"/>
      <c r="D21" s="366"/>
      <c r="E21" s="366"/>
    </row>
    <row r="22" spans="1:11" ht="24.95" customHeight="1" thickBot="1" x14ac:dyDescent="0.25">
      <c r="A22" s="149">
        <v>3</v>
      </c>
      <c r="B22" s="367" t="s">
        <v>121</v>
      </c>
      <c r="C22" s="368"/>
      <c r="D22" s="368"/>
      <c r="E22" s="369"/>
    </row>
    <row r="23" spans="1:11" ht="30" customHeight="1" x14ac:dyDescent="0.2">
      <c r="A23" s="39" t="s">
        <v>120</v>
      </c>
      <c r="B23" s="370" t="s">
        <v>165</v>
      </c>
      <c r="C23" s="370"/>
      <c r="D23" s="150" t="s">
        <v>148</v>
      </c>
      <c r="E23" s="40" t="s">
        <v>122</v>
      </c>
    </row>
    <row r="24" spans="1:11" ht="121.5" customHeight="1" x14ac:dyDescent="0.35">
      <c r="A24" s="41">
        <v>1</v>
      </c>
      <c r="B24" s="371" t="s">
        <v>1365</v>
      </c>
      <c r="C24" s="371"/>
      <c r="D24" s="42" t="s">
        <v>995</v>
      </c>
      <c r="E24" s="43" t="s">
        <v>968</v>
      </c>
      <c r="F24" s="24"/>
    </row>
    <row r="25" spans="1:11" ht="44.25" customHeight="1" x14ac:dyDescent="0.2">
      <c r="A25" s="41">
        <v>2</v>
      </c>
      <c r="B25" s="371" t="s">
        <v>963</v>
      </c>
      <c r="C25" s="371"/>
      <c r="D25" s="42" t="s">
        <v>995</v>
      </c>
      <c r="E25" s="43" t="s">
        <v>964</v>
      </c>
    </row>
    <row r="26" spans="1:11" ht="132.75" customHeight="1" x14ac:dyDescent="0.2">
      <c r="A26" s="41"/>
      <c r="B26" s="364" t="s">
        <v>1366</v>
      </c>
      <c r="C26" s="228"/>
      <c r="D26" s="42" t="s">
        <v>995</v>
      </c>
      <c r="E26" s="43" t="s">
        <v>969</v>
      </c>
    </row>
    <row r="27" spans="1:11" ht="42.75" customHeight="1" x14ac:dyDescent="0.2">
      <c r="A27" s="41">
        <v>3</v>
      </c>
      <c r="B27" s="364" t="s">
        <v>1367</v>
      </c>
      <c r="C27" s="365"/>
      <c r="D27" s="42" t="s">
        <v>995</v>
      </c>
      <c r="E27" s="43" t="s">
        <v>965</v>
      </c>
    </row>
    <row r="28" spans="1:11" ht="99.75" customHeight="1" x14ac:dyDescent="0.2">
      <c r="A28" s="45">
        <v>4</v>
      </c>
      <c r="B28" s="364" t="s">
        <v>1022</v>
      </c>
      <c r="C28" s="228"/>
      <c r="D28" s="151" t="s">
        <v>1024</v>
      </c>
      <c r="E28" s="46" t="s">
        <v>1023</v>
      </c>
    </row>
    <row r="29" spans="1:11" ht="30" customHeight="1" x14ac:dyDescent="0.2"/>
    <row r="30" spans="1:11" ht="30" customHeight="1" x14ac:dyDescent="0.2"/>
    <row r="31" spans="1:11" ht="30" customHeight="1" x14ac:dyDescent="0.2"/>
    <row r="32" spans="1:11" s="2" customFormat="1" ht="30" customHeight="1" x14ac:dyDescent="0.2">
      <c r="B32" s="1"/>
      <c r="C32" s="1"/>
      <c r="D32" s="1"/>
      <c r="E32" s="1"/>
      <c r="F32" s="1"/>
    </row>
    <row r="33" spans="2:6" s="2" customFormat="1" ht="30" customHeight="1" x14ac:dyDescent="0.2">
      <c r="B33" s="1"/>
      <c r="C33" s="1"/>
      <c r="D33" s="1"/>
      <c r="E33" s="1"/>
      <c r="F33" s="1"/>
    </row>
    <row r="34" spans="2:6" s="2" customFormat="1" ht="30" customHeight="1" x14ac:dyDescent="0.2">
      <c r="B34" s="1"/>
      <c r="C34" s="1"/>
      <c r="D34" s="1"/>
      <c r="E34" s="1"/>
      <c r="F34" s="1"/>
    </row>
    <row r="35" spans="2:6" s="2" customFormat="1" ht="30" customHeight="1" x14ac:dyDescent="0.2">
      <c r="B35" s="1"/>
      <c r="C35" s="1"/>
      <c r="D35" s="1"/>
      <c r="E35" s="1"/>
      <c r="F35" s="1"/>
    </row>
    <row r="36" spans="2:6" s="2" customFormat="1" ht="30" customHeight="1" x14ac:dyDescent="0.2">
      <c r="B36" s="1"/>
      <c r="C36" s="1"/>
      <c r="D36" s="1"/>
      <c r="E36" s="1"/>
      <c r="F36" s="1"/>
    </row>
    <row r="37" spans="2:6" s="2" customFormat="1" ht="30" customHeight="1" x14ac:dyDescent="0.2">
      <c r="B37" s="1"/>
      <c r="C37" s="1"/>
      <c r="D37" s="1"/>
      <c r="E37" s="1"/>
      <c r="F37" s="1"/>
    </row>
    <row r="38" spans="2:6" s="2" customFormat="1" ht="30" customHeight="1" x14ac:dyDescent="0.2">
      <c r="B38" s="1"/>
      <c r="C38" s="1"/>
      <c r="D38" s="1"/>
      <c r="E38" s="1"/>
      <c r="F38" s="1"/>
    </row>
    <row r="39" spans="2:6" s="2" customFormat="1" ht="30" customHeight="1" x14ac:dyDescent="0.2">
      <c r="B39" s="1"/>
      <c r="C39" s="1"/>
      <c r="D39" s="1"/>
      <c r="E39" s="1"/>
      <c r="F39" s="1"/>
    </row>
    <row r="40" spans="2:6" s="2" customFormat="1" ht="30" customHeight="1" x14ac:dyDescent="0.2">
      <c r="B40" s="1"/>
      <c r="C40" s="1"/>
      <c r="D40" s="1"/>
      <c r="E40" s="1"/>
      <c r="F40" s="1"/>
    </row>
    <row r="41" spans="2:6" s="2" customFormat="1" ht="30" customHeight="1" x14ac:dyDescent="0.2">
      <c r="B41" s="1"/>
      <c r="C41" s="1"/>
      <c r="D41" s="1"/>
      <c r="E41" s="1"/>
      <c r="F41" s="1"/>
    </row>
    <row r="42" spans="2:6" s="2" customFormat="1" ht="30" customHeight="1" x14ac:dyDescent="0.2">
      <c r="B42" s="1"/>
      <c r="C42" s="1"/>
      <c r="D42" s="1"/>
      <c r="E42" s="1"/>
      <c r="F42" s="1"/>
    </row>
    <row r="43" spans="2:6" s="2" customFormat="1" ht="30" customHeight="1" x14ac:dyDescent="0.2">
      <c r="B43" s="1"/>
      <c r="C43" s="1"/>
      <c r="D43" s="1"/>
      <c r="E43" s="1"/>
      <c r="F43" s="1"/>
    </row>
    <row r="44" spans="2:6" s="2" customFormat="1" ht="30" customHeight="1" x14ac:dyDescent="0.2">
      <c r="B44" s="1"/>
      <c r="C44" s="1"/>
      <c r="D44" s="1"/>
      <c r="E44" s="1"/>
      <c r="F44" s="1"/>
    </row>
    <row r="45" spans="2:6" s="2" customFormat="1" ht="30" customHeight="1" x14ac:dyDescent="0.2">
      <c r="B45" s="1"/>
      <c r="C45" s="1"/>
      <c r="D45" s="1"/>
      <c r="E45" s="1"/>
      <c r="F45" s="1"/>
    </row>
    <row r="46" spans="2:6" s="2" customFormat="1" ht="30" customHeight="1" x14ac:dyDescent="0.2">
      <c r="B46" s="1"/>
      <c r="C46" s="1"/>
      <c r="D46" s="1"/>
      <c r="E46" s="1"/>
      <c r="F46" s="1"/>
    </row>
    <row r="47" spans="2:6" s="2" customFormat="1" ht="30" customHeight="1" x14ac:dyDescent="0.2">
      <c r="B47" s="1"/>
      <c r="C47" s="1"/>
      <c r="D47" s="1"/>
      <c r="E47" s="1"/>
      <c r="F47" s="1"/>
    </row>
  </sheetData>
  <mergeCells count="14">
    <mergeCell ref="B5:E5"/>
    <mergeCell ref="A1:E1"/>
    <mergeCell ref="A2:A3"/>
    <mergeCell ref="C2:E2"/>
    <mergeCell ref="C3:E3"/>
    <mergeCell ref="A4:E4"/>
    <mergeCell ref="B27:C27"/>
    <mergeCell ref="B28:C28"/>
    <mergeCell ref="A21:E21"/>
    <mergeCell ref="B22:E22"/>
    <mergeCell ref="B23:C23"/>
    <mergeCell ref="B24:C24"/>
    <mergeCell ref="B25:C25"/>
    <mergeCell ref="B26:C26"/>
  </mergeCells>
  <pageMargins left="0.7" right="0.7" top="0.75" bottom="0.75" header="0.3" footer="0.3"/>
  <pageSetup paperSize="9" orientation="landscape" horizontalDpi="300" verticalDpi="300" r:id="rId1"/>
  <rowBreaks count="1" manualBreakCount="1">
    <brk id="20"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13"/>
  <sheetViews>
    <sheetView view="pageBreakPreview" topLeftCell="A5" zoomScaleNormal="100" zoomScaleSheetLayoutView="100" workbookViewId="0">
      <selection activeCell="H15" sqref="H15"/>
    </sheetView>
  </sheetViews>
  <sheetFormatPr defaultRowHeight="15" x14ac:dyDescent="0.25"/>
  <cols>
    <col min="1" max="1" width="13.85546875" customWidth="1"/>
    <col min="2" max="2" width="12.28515625" bestFit="1" customWidth="1"/>
    <col min="4" max="4" width="17.85546875" customWidth="1"/>
    <col min="5" max="5" width="17.42578125" customWidth="1"/>
    <col min="6" max="6" width="14.140625" customWidth="1"/>
    <col min="9" max="9" width="16" customWidth="1"/>
  </cols>
  <sheetData>
    <row r="1" spans="1:28" ht="31.5" customHeight="1" x14ac:dyDescent="0.25">
      <c r="A1" s="650" t="s">
        <v>151</v>
      </c>
      <c r="B1" s="651"/>
      <c r="C1" s="651"/>
      <c r="D1" s="651"/>
      <c r="E1" s="651"/>
      <c r="F1" s="651"/>
      <c r="G1" s="651"/>
      <c r="H1" s="652"/>
      <c r="I1" s="653"/>
    </row>
    <row r="2" spans="1:28" ht="36" customHeight="1" x14ac:dyDescent="0.25">
      <c r="A2" s="654" t="s">
        <v>9</v>
      </c>
      <c r="B2" s="656" t="s">
        <v>3</v>
      </c>
      <c r="C2" s="658" t="s">
        <v>12</v>
      </c>
      <c r="D2" s="659"/>
      <c r="E2" s="647" t="s">
        <v>2</v>
      </c>
      <c r="F2" s="647"/>
      <c r="G2" s="647" t="s">
        <v>930</v>
      </c>
      <c r="H2" s="647"/>
      <c r="I2" s="648" t="s">
        <v>150</v>
      </c>
    </row>
    <row r="3" spans="1:28" ht="66" customHeight="1" x14ac:dyDescent="0.25">
      <c r="A3" s="655"/>
      <c r="B3" s="657"/>
      <c r="C3" s="660"/>
      <c r="D3" s="661"/>
      <c r="E3" s="22" t="s">
        <v>13</v>
      </c>
      <c r="F3" s="22" t="s">
        <v>14</v>
      </c>
      <c r="G3" s="647"/>
      <c r="H3" s="647"/>
      <c r="I3" s="648"/>
    </row>
    <row r="4" spans="1:28" ht="42" customHeight="1" x14ac:dyDescent="0.35">
      <c r="A4" s="16" t="s">
        <v>107</v>
      </c>
      <c r="B4" s="28" t="s">
        <v>55</v>
      </c>
      <c r="C4" s="193" t="s">
        <v>931</v>
      </c>
      <c r="D4" s="219"/>
      <c r="E4" s="55">
        <f>11405882*4.4299</f>
        <v>50526916.671800002</v>
      </c>
      <c r="F4" s="55">
        <f>(E4/0.85)-E4</f>
        <v>8916514.7067882344</v>
      </c>
      <c r="G4" s="641" t="s">
        <v>997</v>
      </c>
      <c r="H4" s="641"/>
      <c r="I4" s="17" t="s">
        <v>932</v>
      </c>
      <c r="J4" s="24"/>
      <c r="AB4" t="s">
        <v>169</v>
      </c>
    </row>
    <row r="5" spans="1:28" ht="51.75" customHeight="1" x14ac:dyDescent="0.25">
      <c r="A5" s="16" t="s">
        <v>108</v>
      </c>
      <c r="B5" s="28" t="s">
        <v>31</v>
      </c>
      <c r="C5" s="220" t="s">
        <v>1361</v>
      </c>
      <c r="D5" s="220"/>
      <c r="E5" s="162">
        <v>7981500</v>
      </c>
      <c r="F5" s="54">
        <f>(E5/0.85)-E5</f>
        <v>1408500</v>
      </c>
      <c r="G5" s="641" t="s">
        <v>1106</v>
      </c>
      <c r="H5" s="641"/>
      <c r="I5" s="18"/>
      <c r="AB5" t="s">
        <v>169</v>
      </c>
    </row>
    <row r="6" spans="1:28" ht="78" customHeight="1" x14ac:dyDescent="0.25">
      <c r="A6" s="16" t="s">
        <v>110</v>
      </c>
      <c r="B6" s="144" t="s">
        <v>48</v>
      </c>
      <c r="C6" s="193" t="s">
        <v>1362</v>
      </c>
      <c r="D6" s="219"/>
      <c r="E6" s="162">
        <v>12750000</v>
      </c>
      <c r="F6" s="162">
        <v>2250000</v>
      </c>
      <c r="G6" s="642" t="s">
        <v>996</v>
      </c>
      <c r="H6" s="649"/>
      <c r="I6" s="18"/>
    </row>
    <row r="7" spans="1:28" ht="143.25" customHeight="1" x14ac:dyDescent="0.25">
      <c r="A7" s="16" t="s">
        <v>110</v>
      </c>
      <c r="B7" s="144" t="s">
        <v>48</v>
      </c>
      <c r="C7" s="193" t="s">
        <v>1363</v>
      </c>
      <c r="D7" s="228"/>
      <c r="E7" s="162">
        <v>12750000</v>
      </c>
      <c r="F7" s="162">
        <v>2250000</v>
      </c>
      <c r="G7" s="642" t="s">
        <v>996</v>
      </c>
      <c r="H7" s="643"/>
      <c r="I7" s="18"/>
    </row>
    <row r="8" spans="1:28" ht="19.5" customHeight="1" x14ac:dyDescent="0.25">
      <c r="A8" s="16" t="s">
        <v>110</v>
      </c>
      <c r="B8" s="29" t="s">
        <v>47</v>
      </c>
      <c r="C8" s="220" t="s">
        <v>940</v>
      </c>
      <c r="D8" s="220"/>
      <c r="E8" s="32">
        <f>(3825000*4.4299)</f>
        <v>16944367.5</v>
      </c>
      <c r="F8" s="32">
        <f>(675000*4.4299)</f>
        <v>2990182.5</v>
      </c>
      <c r="G8" s="641" t="s">
        <v>997</v>
      </c>
      <c r="H8" s="641"/>
      <c r="I8" s="18"/>
      <c r="AB8" t="s">
        <v>169</v>
      </c>
    </row>
    <row r="9" spans="1:28" ht="17.25" customHeight="1" x14ac:dyDescent="0.25">
      <c r="A9" s="3" t="s">
        <v>110</v>
      </c>
      <c r="B9" s="28" t="s">
        <v>47</v>
      </c>
      <c r="C9" s="220" t="s">
        <v>941</v>
      </c>
      <c r="D9" s="220"/>
      <c r="E9" s="32">
        <f>(7004573.75*4.4299)</f>
        <v>31029561.255125001</v>
      </c>
      <c r="F9" s="32">
        <f>(1236101.25*4.4299)</f>
        <v>5475804.927375</v>
      </c>
      <c r="G9" s="641" t="s">
        <v>997</v>
      </c>
      <c r="H9" s="641"/>
      <c r="I9" s="30"/>
      <c r="AB9" t="s">
        <v>169</v>
      </c>
    </row>
    <row r="10" spans="1:28" ht="17.25" customHeight="1" x14ac:dyDescent="0.25">
      <c r="A10" s="3" t="s">
        <v>110</v>
      </c>
      <c r="B10" s="35" t="s">
        <v>48</v>
      </c>
      <c r="C10" s="193" t="s">
        <v>998</v>
      </c>
      <c r="D10" s="228"/>
      <c r="E10" s="32">
        <f>6831557.95*4.4299</f>
        <v>30263118.562704999</v>
      </c>
      <c r="F10" s="53">
        <f>(E10/0.85)-E10</f>
        <v>5340550.3345949985</v>
      </c>
      <c r="G10" s="641" t="s">
        <v>997</v>
      </c>
      <c r="H10" s="641"/>
      <c r="I10" s="30"/>
    </row>
    <row r="11" spans="1:28" ht="51.75" customHeight="1" x14ac:dyDescent="0.25">
      <c r="A11" s="3" t="s">
        <v>109</v>
      </c>
      <c r="B11" s="35" t="s">
        <v>43</v>
      </c>
      <c r="C11" s="193" t="s">
        <v>999</v>
      </c>
      <c r="D11" s="228"/>
      <c r="E11" s="53">
        <v>10695526.369999999</v>
      </c>
      <c r="F11" s="53">
        <f t="shared" ref="F11" si="0">(E11/0.85)-E11</f>
        <v>1887445.83</v>
      </c>
      <c r="G11" s="642" t="s">
        <v>997</v>
      </c>
      <c r="H11" s="643"/>
      <c r="I11" s="30"/>
    </row>
    <row r="12" spans="1:28" ht="66.75" customHeight="1" x14ac:dyDescent="0.25">
      <c r="A12" s="3" t="s">
        <v>109</v>
      </c>
      <c r="B12" s="29" t="s">
        <v>42</v>
      </c>
      <c r="C12" s="193" t="s">
        <v>1000</v>
      </c>
      <c r="D12" s="219"/>
      <c r="E12" s="59">
        <v>11420000</v>
      </c>
      <c r="F12" s="59">
        <v>2015294.12</v>
      </c>
      <c r="G12" s="646" t="s">
        <v>1360</v>
      </c>
      <c r="H12" s="227"/>
      <c r="I12" s="34" t="s">
        <v>960</v>
      </c>
    </row>
    <row r="13" spans="1:28" ht="14.25" customHeight="1" x14ac:dyDescent="0.25">
      <c r="A13" s="19"/>
      <c r="B13" s="19"/>
      <c r="C13" s="644"/>
      <c r="D13" s="645"/>
      <c r="E13" s="31"/>
      <c r="F13" s="19"/>
      <c r="G13" s="644"/>
      <c r="H13" s="645"/>
      <c r="I13" s="19"/>
    </row>
  </sheetData>
  <mergeCells count="27">
    <mergeCell ref="A1:I1"/>
    <mergeCell ref="A2:A3"/>
    <mergeCell ref="B2:B3"/>
    <mergeCell ref="C2:D3"/>
    <mergeCell ref="E2:F2"/>
    <mergeCell ref="G9:H9"/>
    <mergeCell ref="C9:D9"/>
    <mergeCell ref="G2:H3"/>
    <mergeCell ref="I2:I3"/>
    <mergeCell ref="G4:H4"/>
    <mergeCell ref="G5:H5"/>
    <mergeCell ref="G7:H7"/>
    <mergeCell ref="C7:D7"/>
    <mergeCell ref="C8:D8"/>
    <mergeCell ref="G8:H8"/>
    <mergeCell ref="C5:D5"/>
    <mergeCell ref="C4:D4"/>
    <mergeCell ref="C6:D6"/>
    <mergeCell ref="G6:H6"/>
    <mergeCell ref="C10:D10"/>
    <mergeCell ref="G10:H10"/>
    <mergeCell ref="C11:D11"/>
    <mergeCell ref="G11:H11"/>
    <mergeCell ref="C13:D13"/>
    <mergeCell ref="G13:H13"/>
    <mergeCell ref="G12:H12"/>
    <mergeCell ref="C12:D12"/>
  </mergeCells>
  <dataValidations count="2">
    <dataValidation type="list" allowBlank="1" showInputMessage="1" showErrorMessage="1" prompt="wybierz narzędzie PP" sqref="B4:B12">
      <formula1>skroty_PP</formula1>
    </dataValidation>
    <dataValidation type="list" allowBlank="1" showInputMessage="1" showErrorMessage="1" prompt="wybierz PI" sqref="A4:A12">
      <formula1>skroty_PI</formula1>
    </dataValidation>
  </dataValidations>
  <pageMargins left="0.7" right="0.7" top="0.75" bottom="0.75" header="0.3" footer="0.3"/>
  <pageSetup paperSize="9" scale="73"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11"/>
  <sheetViews>
    <sheetView view="pageBreakPreview" topLeftCell="A5" zoomScale="75" zoomScaleNormal="100" zoomScaleSheetLayoutView="75" workbookViewId="0">
      <selection activeCell="D9" sqref="D9"/>
    </sheetView>
  </sheetViews>
  <sheetFormatPr defaultRowHeight="15" x14ac:dyDescent="0.25"/>
  <cols>
    <col min="1" max="1" width="5" customWidth="1"/>
    <col min="2" max="2" width="6.42578125" customWidth="1"/>
    <col min="3" max="3" width="29.42578125" customWidth="1"/>
    <col min="4" max="4" width="17.85546875" customWidth="1"/>
    <col min="5" max="5" width="15.7109375" customWidth="1"/>
    <col min="7" max="7" width="10.42578125" customWidth="1"/>
    <col min="9" max="9" width="13.85546875" customWidth="1"/>
    <col min="10" max="10" width="12.7109375" customWidth="1"/>
    <col min="11" max="11" width="13.85546875" customWidth="1"/>
    <col min="12" max="12" width="11.28515625" customWidth="1"/>
  </cols>
  <sheetData>
    <row r="1" spans="1:13" ht="39.75" customHeight="1" x14ac:dyDescent="0.25">
      <c r="A1" s="664" t="s">
        <v>153</v>
      </c>
      <c r="B1" s="664"/>
      <c r="C1" s="664"/>
      <c r="D1" s="664"/>
      <c r="E1" s="664"/>
      <c r="F1" s="664"/>
      <c r="G1" s="664"/>
      <c r="H1" s="664"/>
      <c r="I1" s="664"/>
      <c r="J1" s="664"/>
      <c r="K1" s="664"/>
      <c r="L1" s="664"/>
      <c r="M1" s="664"/>
    </row>
    <row r="2" spans="1:13" ht="75" customHeight="1" x14ac:dyDescent="0.25">
      <c r="A2" s="665" t="s">
        <v>120</v>
      </c>
      <c r="B2" s="665" t="s">
        <v>168</v>
      </c>
      <c r="C2" s="665" t="s">
        <v>152</v>
      </c>
      <c r="D2" s="665" t="s">
        <v>164</v>
      </c>
      <c r="E2" s="666" t="s">
        <v>155</v>
      </c>
      <c r="F2" s="667"/>
      <c r="G2" s="667"/>
      <c r="H2" s="668"/>
      <c r="I2" s="662" t="s">
        <v>161</v>
      </c>
      <c r="J2" s="662" t="s">
        <v>162</v>
      </c>
      <c r="K2" s="662" t="s">
        <v>163</v>
      </c>
      <c r="L2" s="662" t="s">
        <v>158</v>
      </c>
      <c r="M2" s="662" t="s">
        <v>159</v>
      </c>
    </row>
    <row r="3" spans="1:13" ht="30" x14ac:dyDescent="0.25">
      <c r="A3" s="665"/>
      <c r="B3" s="665"/>
      <c r="C3" s="665"/>
      <c r="D3" s="665"/>
      <c r="E3" s="20" t="s">
        <v>156</v>
      </c>
      <c r="F3" s="20" t="s">
        <v>154</v>
      </c>
      <c r="G3" s="21" t="s">
        <v>160</v>
      </c>
      <c r="H3" s="20" t="s">
        <v>157</v>
      </c>
      <c r="I3" s="663"/>
      <c r="J3" s="663"/>
      <c r="K3" s="663"/>
      <c r="L3" s="663"/>
      <c r="M3" s="663"/>
    </row>
    <row r="4" spans="1:13" ht="240" x14ac:dyDescent="0.25">
      <c r="A4" s="19">
        <v>1</v>
      </c>
      <c r="B4" s="19"/>
      <c r="C4" s="33" t="s">
        <v>950</v>
      </c>
      <c r="D4" s="33" t="s">
        <v>933</v>
      </c>
      <c r="E4" s="19" t="s">
        <v>934</v>
      </c>
      <c r="F4" s="19" t="s">
        <v>935</v>
      </c>
      <c r="G4" s="19" t="s">
        <v>936</v>
      </c>
      <c r="H4" s="19" t="s">
        <v>937</v>
      </c>
      <c r="I4" s="19">
        <v>2015</v>
      </c>
      <c r="J4" s="19">
        <v>2015</v>
      </c>
      <c r="K4" s="19"/>
      <c r="L4" s="19">
        <v>2946300</v>
      </c>
      <c r="M4" s="19"/>
    </row>
    <row r="5" spans="1:13" ht="165" x14ac:dyDescent="0.25">
      <c r="A5" s="19">
        <v>2</v>
      </c>
      <c r="B5" s="19"/>
      <c r="C5" s="33" t="s">
        <v>945</v>
      </c>
      <c r="D5" s="33" t="s">
        <v>946</v>
      </c>
      <c r="E5" s="19" t="s">
        <v>934</v>
      </c>
      <c r="F5" s="19" t="s">
        <v>935</v>
      </c>
      <c r="G5" s="19" t="s">
        <v>958</v>
      </c>
      <c r="H5" s="19" t="s">
        <v>954</v>
      </c>
      <c r="I5" s="19">
        <v>2014</v>
      </c>
      <c r="J5" s="19">
        <v>2015</v>
      </c>
      <c r="K5" s="19"/>
      <c r="L5" s="19">
        <v>4298000</v>
      </c>
      <c r="M5" s="19"/>
    </row>
    <row r="6" spans="1:13" ht="90" x14ac:dyDescent="0.25">
      <c r="A6" s="19">
        <v>3</v>
      </c>
      <c r="B6" s="19"/>
      <c r="C6" s="33" t="s">
        <v>947</v>
      </c>
      <c r="D6" s="33" t="s">
        <v>948</v>
      </c>
      <c r="E6" s="19" t="s">
        <v>934</v>
      </c>
      <c r="F6" s="19" t="s">
        <v>938</v>
      </c>
      <c r="G6" s="19" t="s">
        <v>957</v>
      </c>
      <c r="H6" s="19" t="s">
        <v>953</v>
      </c>
      <c r="I6" s="19">
        <v>2015</v>
      </c>
      <c r="J6" s="19">
        <v>2015</v>
      </c>
      <c r="K6" s="19"/>
      <c r="L6" s="19">
        <v>3000000</v>
      </c>
      <c r="M6" s="19"/>
    </row>
    <row r="7" spans="1:13" ht="60" x14ac:dyDescent="0.25">
      <c r="A7" s="19">
        <v>4</v>
      </c>
      <c r="B7" s="19"/>
      <c r="C7" s="33" t="s">
        <v>949</v>
      </c>
      <c r="D7" s="33" t="s">
        <v>951</v>
      </c>
      <c r="E7" s="19" t="s">
        <v>934</v>
      </c>
      <c r="F7" s="19" t="s">
        <v>952</v>
      </c>
      <c r="G7" s="19" t="s">
        <v>956</v>
      </c>
      <c r="H7" s="19" t="s">
        <v>955</v>
      </c>
      <c r="I7" s="19">
        <v>2015</v>
      </c>
      <c r="J7" s="19">
        <v>2015</v>
      </c>
      <c r="K7" s="19"/>
      <c r="L7" s="19">
        <v>1970000</v>
      </c>
      <c r="M7" s="19"/>
    </row>
    <row r="8" spans="1:13" ht="120.75" customHeight="1" x14ac:dyDescent="0.25">
      <c r="A8" s="60">
        <v>5</v>
      </c>
      <c r="B8" s="19" t="s">
        <v>1001</v>
      </c>
      <c r="C8" s="61" t="s">
        <v>1002</v>
      </c>
      <c r="D8" s="61" t="s">
        <v>1003</v>
      </c>
      <c r="E8" s="60" t="s">
        <v>934</v>
      </c>
      <c r="F8" s="60" t="s">
        <v>935</v>
      </c>
      <c r="G8" s="60" t="s">
        <v>1004</v>
      </c>
      <c r="H8" s="60" t="s">
        <v>1005</v>
      </c>
      <c r="I8" s="60">
        <v>2012</v>
      </c>
      <c r="J8" s="60">
        <v>2016</v>
      </c>
      <c r="K8" s="19"/>
      <c r="L8" s="62">
        <v>19185426</v>
      </c>
      <c r="M8" s="19"/>
    </row>
    <row r="9" spans="1:13" ht="33.75" customHeight="1" x14ac:dyDescent="0.25">
      <c r="A9" s="60">
        <v>6</v>
      </c>
      <c r="B9" s="19" t="s">
        <v>1010</v>
      </c>
      <c r="C9" s="61" t="s">
        <v>1009</v>
      </c>
      <c r="D9" s="61" t="s">
        <v>1006</v>
      </c>
      <c r="E9" s="60" t="s">
        <v>934</v>
      </c>
      <c r="F9" s="60" t="s">
        <v>935</v>
      </c>
      <c r="G9" s="19"/>
      <c r="H9" s="19"/>
      <c r="I9" s="63" t="s">
        <v>1007</v>
      </c>
      <c r="J9" s="63" t="s">
        <v>1008</v>
      </c>
      <c r="K9" s="19"/>
      <c r="L9" s="31">
        <v>10140348</v>
      </c>
      <c r="M9" s="19"/>
    </row>
    <row r="10" spans="1:13" ht="15" customHeight="1" x14ac:dyDescent="0.25">
      <c r="A10" s="60">
        <v>7</v>
      </c>
      <c r="B10" s="19" t="s">
        <v>1011</v>
      </c>
      <c r="C10" s="61" t="s">
        <v>1012</v>
      </c>
      <c r="D10" s="61" t="s">
        <v>1013</v>
      </c>
      <c r="E10" s="60" t="s">
        <v>934</v>
      </c>
      <c r="F10" s="60" t="s">
        <v>1014</v>
      </c>
      <c r="G10" s="19"/>
      <c r="H10" s="19"/>
      <c r="I10" s="63" t="s">
        <v>1015</v>
      </c>
      <c r="J10" s="63" t="s">
        <v>1016</v>
      </c>
      <c r="K10" s="19"/>
      <c r="L10" s="19" t="s">
        <v>1017</v>
      </c>
      <c r="M10" s="19"/>
    </row>
    <row r="11" spans="1:13" ht="21" customHeight="1" x14ac:dyDescent="0.25"/>
  </sheetData>
  <mergeCells count="11">
    <mergeCell ref="L2:L3"/>
    <mergeCell ref="M2:M3"/>
    <mergeCell ref="A1:M1"/>
    <mergeCell ref="C2:C3"/>
    <mergeCell ref="B2:B3"/>
    <mergeCell ref="A2:A3"/>
    <mergeCell ref="I2:I3"/>
    <mergeCell ref="J2:J3"/>
    <mergeCell ref="K2:K3"/>
    <mergeCell ref="E2:H2"/>
    <mergeCell ref="D2:D3"/>
  </mergeCells>
  <pageMargins left="0.7" right="0.7" top="0.75" bottom="0.75" header="0.3" footer="0.3"/>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AD58"/>
  <sheetViews>
    <sheetView view="pageBreakPreview" zoomScale="90" zoomScaleSheetLayoutView="90" workbookViewId="0">
      <selection activeCell="O13" sqref="O13"/>
    </sheetView>
  </sheetViews>
  <sheetFormatPr defaultRowHeight="12.75" x14ac:dyDescent="0.2"/>
  <cols>
    <col min="1" max="1" width="6.85546875" style="1" customWidth="1"/>
    <col min="2" max="2" width="9.140625" style="1"/>
    <col min="3" max="3" width="18.5703125" style="1" customWidth="1"/>
    <col min="4" max="4" width="11.140625" style="1" customWidth="1"/>
    <col min="5" max="5" width="11.7109375" style="1" customWidth="1"/>
    <col min="6" max="6" width="11.140625" style="1" customWidth="1"/>
    <col min="7" max="10" width="9.7109375" style="1" customWidth="1"/>
    <col min="11" max="11" width="12.5703125" style="1" customWidth="1"/>
    <col min="12" max="16384" width="9.140625" style="1"/>
  </cols>
  <sheetData>
    <row r="1" spans="1:13" ht="41.25" customHeight="1" x14ac:dyDescent="0.2">
      <c r="A1" s="354" t="s">
        <v>1039</v>
      </c>
      <c r="B1" s="355"/>
      <c r="C1" s="355"/>
      <c r="D1" s="355"/>
      <c r="E1" s="355"/>
      <c r="F1" s="355"/>
      <c r="G1" s="355"/>
      <c r="H1" s="355"/>
      <c r="I1" s="355"/>
      <c r="J1" s="355"/>
      <c r="K1" s="356"/>
    </row>
    <row r="2" spans="1:13" ht="30" customHeight="1" thickBot="1" x14ac:dyDescent="0.45">
      <c r="A2" s="68">
        <v>1</v>
      </c>
      <c r="B2" s="349" t="s">
        <v>1040</v>
      </c>
      <c r="C2" s="349"/>
      <c r="D2" s="349"/>
      <c r="E2" s="350"/>
      <c r="F2" s="357" t="s">
        <v>1041</v>
      </c>
      <c r="G2" s="357"/>
      <c r="H2" s="357"/>
      <c r="I2" s="357"/>
      <c r="J2" s="357"/>
      <c r="K2" s="358"/>
      <c r="M2" s="25"/>
    </row>
    <row r="3" spans="1:13" ht="15" customHeight="1" thickBot="1" x14ac:dyDescent="0.25">
      <c r="A3" s="324"/>
      <c r="B3" s="325"/>
      <c r="C3" s="325"/>
      <c r="D3" s="325"/>
      <c r="E3" s="325"/>
      <c r="F3" s="325"/>
      <c r="G3" s="325"/>
      <c r="H3" s="325"/>
      <c r="I3" s="325"/>
      <c r="J3" s="325"/>
      <c r="K3" s="326"/>
    </row>
    <row r="4" spans="1:13" ht="30" customHeight="1" x14ac:dyDescent="0.25">
      <c r="A4" s="327" t="s">
        <v>1</v>
      </c>
      <c r="B4" s="328"/>
      <c r="C4" s="328"/>
      <c r="D4" s="328"/>
      <c r="E4" s="328"/>
      <c r="F4" s="328"/>
      <c r="G4" s="328"/>
      <c r="H4" s="328"/>
      <c r="I4" s="328"/>
      <c r="J4" s="359"/>
      <c r="K4" s="360"/>
    </row>
    <row r="5" spans="1:13" ht="30" customHeight="1" x14ac:dyDescent="0.2">
      <c r="A5" s="69">
        <v>2</v>
      </c>
      <c r="B5" s="330" t="s">
        <v>1042</v>
      </c>
      <c r="C5" s="330"/>
      <c r="D5" s="331"/>
      <c r="E5" s="342" t="s">
        <v>944</v>
      </c>
      <c r="F5" s="343"/>
      <c r="G5" s="343"/>
      <c r="H5" s="343"/>
      <c r="I5" s="343"/>
      <c r="J5" s="343"/>
      <c r="K5" s="344"/>
    </row>
    <row r="6" spans="1:13" ht="42" customHeight="1" x14ac:dyDescent="0.2">
      <c r="A6" s="336">
        <v>3</v>
      </c>
      <c r="B6" s="338" t="s">
        <v>1043</v>
      </c>
      <c r="C6" s="338"/>
      <c r="D6" s="339"/>
      <c r="E6" s="361" t="s">
        <v>1044</v>
      </c>
      <c r="F6" s="362"/>
      <c r="G6" s="362"/>
      <c r="H6" s="362"/>
      <c r="I6" s="362"/>
      <c r="J6" s="362"/>
      <c r="K6" s="363"/>
    </row>
    <row r="7" spans="1:13" ht="30" customHeight="1" x14ac:dyDescent="0.2">
      <c r="A7" s="337"/>
      <c r="B7" s="340"/>
      <c r="C7" s="340"/>
      <c r="D7" s="341"/>
      <c r="E7" s="70" t="s">
        <v>1045</v>
      </c>
      <c r="F7" s="345" t="s">
        <v>789</v>
      </c>
      <c r="G7" s="345"/>
      <c r="H7" s="346"/>
      <c r="I7" s="70" t="s">
        <v>1046</v>
      </c>
      <c r="J7" s="347" t="s">
        <v>410</v>
      </c>
      <c r="K7" s="348"/>
    </row>
    <row r="8" spans="1:13" ht="30" customHeight="1" x14ac:dyDescent="0.2">
      <c r="A8" s="336">
        <v>4</v>
      </c>
      <c r="B8" s="338" t="s">
        <v>146</v>
      </c>
      <c r="C8" s="338"/>
      <c r="D8" s="339"/>
      <c r="E8" s="342" t="s">
        <v>116</v>
      </c>
      <c r="F8" s="343"/>
      <c r="G8" s="343"/>
      <c r="H8" s="343"/>
      <c r="I8" s="343"/>
      <c r="J8" s="343"/>
      <c r="K8" s="344"/>
    </row>
    <row r="9" spans="1:13" ht="88.5" customHeight="1" x14ac:dyDescent="0.2">
      <c r="A9" s="337"/>
      <c r="B9" s="340"/>
      <c r="C9" s="340"/>
      <c r="D9" s="341"/>
      <c r="E9" s="70" t="s">
        <v>1045</v>
      </c>
      <c r="F9" s="345" t="s">
        <v>1047</v>
      </c>
      <c r="G9" s="345"/>
      <c r="H9" s="346"/>
      <c r="I9" s="70" t="s">
        <v>1046</v>
      </c>
      <c r="J9" s="347" t="s">
        <v>1346</v>
      </c>
      <c r="K9" s="348"/>
    </row>
    <row r="10" spans="1:13" ht="30" customHeight="1" x14ac:dyDescent="0.2">
      <c r="A10" s="69">
        <v>5</v>
      </c>
      <c r="B10" s="330" t="s">
        <v>105</v>
      </c>
      <c r="C10" s="330"/>
      <c r="D10" s="331"/>
      <c r="E10" s="332" t="s">
        <v>1048</v>
      </c>
      <c r="F10" s="261"/>
      <c r="G10" s="261"/>
      <c r="H10" s="261"/>
      <c r="I10" s="261"/>
      <c r="J10" s="333"/>
      <c r="K10" s="334"/>
    </row>
    <row r="11" spans="1:13" ht="33" customHeight="1" x14ac:dyDescent="0.2">
      <c r="A11" s="69">
        <v>6</v>
      </c>
      <c r="B11" s="330" t="s">
        <v>114</v>
      </c>
      <c r="C11" s="330"/>
      <c r="D11" s="331"/>
      <c r="E11" s="193" t="s">
        <v>1049</v>
      </c>
      <c r="F11" s="194"/>
      <c r="G11" s="194"/>
      <c r="H11" s="194"/>
      <c r="I11" s="194"/>
      <c r="J11" s="194"/>
      <c r="K11" s="195"/>
    </row>
    <row r="12" spans="1:13" ht="30" customHeight="1" x14ac:dyDescent="0.2">
      <c r="A12" s="69">
        <v>7</v>
      </c>
      <c r="B12" s="330" t="s">
        <v>16</v>
      </c>
      <c r="C12" s="330"/>
      <c r="D12" s="331"/>
      <c r="E12" s="332" t="s">
        <v>1050</v>
      </c>
      <c r="F12" s="261"/>
      <c r="G12" s="261"/>
      <c r="H12" s="261"/>
      <c r="I12" s="261"/>
      <c r="J12" s="261"/>
      <c r="K12" s="335"/>
    </row>
    <row r="13" spans="1:13" ht="30" customHeight="1" x14ac:dyDescent="0.2">
      <c r="A13" s="69">
        <v>8</v>
      </c>
      <c r="B13" s="330" t="s">
        <v>19</v>
      </c>
      <c r="C13" s="330"/>
      <c r="D13" s="331"/>
      <c r="E13" s="332" t="s">
        <v>1335</v>
      </c>
      <c r="F13" s="261"/>
      <c r="G13" s="261"/>
      <c r="H13" s="261"/>
      <c r="I13" s="261"/>
      <c r="J13" s="261"/>
      <c r="K13" s="335"/>
    </row>
    <row r="14" spans="1:13" ht="81.75" customHeight="1" thickBot="1" x14ac:dyDescent="0.25">
      <c r="A14" s="68">
        <v>9</v>
      </c>
      <c r="B14" s="349" t="s">
        <v>8</v>
      </c>
      <c r="C14" s="349"/>
      <c r="D14" s="350"/>
      <c r="E14" s="351" t="s">
        <v>1321</v>
      </c>
      <c r="F14" s="352"/>
      <c r="G14" s="352"/>
      <c r="H14" s="352"/>
      <c r="I14" s="352"/>
      <c r="J14" s="352"/>
      <c r="K14" s="353"/>
    </row>
    <row r="15" spans="1:13" ht="15" customHeight="1" thickBot="1" x14ac:dyDescent="0.25">
      <c r="A15" s="324"/>
      <c r="B15" s="325"/>
      <c r="C15" s="325"/>
      <c r="D15" s="325"/>
      <c r="E15" s="325"/>
      <c r="F15" s="325"/>
      <c r="G15" s="325"/>
      <c r="H15" s="325"/>
      <c r="I15" s="325"/>
      <c r="J15" s="325"/>
      <c r="K15" s="326"/>
    </row>
    <row r="16" spans="1:13" ht="30" customHeight="1" x14ac:dyDescent="0.2">
      <c r="A16" s="327" t="s">
        <v>1051</v>
      </c>
      <c r="B16" s="328"/>
      <c r="C16" s="328"/>
      <c r="D16" s="328"/>
      <c r="E16" s="328"/>
      <c r="F16" s="328"/>
      <c r="G16" s="328"/>
      <c r="H16" s="328"/>
      <c r="I16" s="328"/>
      <c r="J16" s="328"/>
      <c r="K16" s="329"/>
    </row>
    <row r="17" spans="1:30" ht="41.25" hidden="1" customHeight="1" x14ac:dyDescent="0.2">
      <c r="A17" s="71">
        <v>6</v>
      </c>
      <c r="B17" s="316" t="s">
        <v>1052</v>
      </c>
      <c r="C17" s="316"/>
      <c r="D17" s="317" t="s">
        <v>1053</v>
      </c>
      <c r="E17" s="317"/>
      <c r="F17" s="317"/>
      <c r="G17" s="317"/>
      <c r="H17" s="317"/>
      <c r="I17" s="317"/>
      <c r="J17" s="317"/>
      <c r="K17" s="318"/>
    </row>
    <row r="18" spans="1:30" ht="71.25" customHeight="1" x14ac:dyDescent="0.2">
      <c r="A18" s="69">
        <v>10</v>
      </c>
      <c r="B18" s="304" t="s">
        <v>4</v>
      </c>
      <c r="C18" s="304"/>
      <c r="D18" s="319" t="s">
        <v>1266</v>
      </c>
      <c r="E18" s="319"/>
      <c r="F18" s="319"/>
      <c r="G18" s="319"/>
      <c r="H18" s="319"/>
      <c r="I18" s="319"/>
      <c r="J18" s="319"/>
      <c r="K18" s="320"/>
    </row>
    <row r="19" spans="1:30" ht="123.75" customHeight="1" thickBot="1" x14ac:dyDescent="0.25">
      <c r="A19" s="135">
        <v>11</v>
      </c>
      <c r="B19" s="321" t="s">
        <v>1054</v>
      </c>
      <c r="C19" s="321"/>
      <c r="D19" s="322" t="s">
        <v>1055</v>
      </c>
      <c r="E19" s="322"/>
      <c r="F19" s="322"/>
      <c r="G19" s="322"/>
      <c r="H19" s="322"/>
      <c r="I19" s="322"/>
      <c r="J19" s="322"/>
      <c r="K19" s="323"/>
      <c r="AD19" s="1" t="s">
        <v>170</v>
      </c>
    </row>
    <row r="20" spans="1:30" ht="15" customHeight="1" thickBot="1" x14ac:dyDescent="0.25">
      <c r="A20" s="251"/>
      <c r="B20" s="251"/>
      <c r="C20" s="251"/>
      <c r="D20" s="251"/>
      <c r="E20" s="251"/>
      <c r="F20" s="251"/>
      <c r="G20" s="251"/>
      <c r="H20" s="251"/>
      <c r="I20" s="251"/>
      <c r="J20" s="251"/>
      <c r="K20" s="251"/>
    </row>
    <row r="21" spans="1:30" ht="30" customHeight="1" x14ac:dyDescent="0.2">
      <c r="A21" s="133">
        <v>12</v>
      </c>
      <c r="B21" s="311" t="s">
        <v>17</v>
      </c>
      <c r="C21" s="311"/>
      <c r="D21" s="312" t="s">
        <v>104</v>
      </c>
      <c r="E21" s="312"/>
      <c r="F21" s="312"/>
      <c r="G21" s="312"/>
      <c r="H21" s="312"/>
      <c r="I21" s="312"/>
      <c r="J21" s="312"/>
      <c r="K21" s="313"/>
    </row>
    <row r="22" spans="1:30" ht="30" customHeight="1" x14ac:dyDescent="0.2">
      <c r="A22" s="134">
        <v>13</v>
      </c>
      <c r="B22" s="304" t="s">
        <v>18</v>
      </c>
      <c r="C22" s="304"/>
      <c r="D22" s="314" t="s">
        <v>1056</v>
      </c>
      <c r="E22" s="314"/>
      <c r="F22" s="314"/>
      <c r="G22" s="314"/>
      <c r="H22" s="314"/>
      <c r="I22" s="314"/>
      <c r="J22" s="314"/>
      <c r="K22" s="315"/>
    </row>
    <row r="23" spans="1:30" ht="62.25" customHeight="1" x14ac:dyDescent="0.2">
      <c r="A23" s="134">
        <v>14</v>
      </c>
      <c r="B23" s="304" t="s">
        <v>0</v>
      </c>
      <c r="C23" s="304"/>
      <c r="D23" s="314" t="s">
        <v>1057</v>
      </c>
      <c r="E23" s="314"/>
      <c r="F23" s="314"/>
      <c r="G23" s="314"/>
      <c r="H23" s="314"/>
      <c r="I23" s="314"/>
      <c r="J23" s="314"/>
      <c r="K23" s="315"/>
    </row>
    <row r="24" spans="1:30" ht="110.25" customHeight="1" x14ac:dyDescent="0.2">
      <c r="A24" s="134">
        <v>15</v>
      </c>
      <c r="B24" s="304" t="s">
        <v>1058</v>
      </c>
      <c r="C24" s="304"/>
      <c r="D24" s="305" t="s">
        <v>1336</v>
      </c>
      <c r="E24" s="306"/>
      <c r="F24" s="306"/>
      <c r="G24" s="306"/>
      <c r="H24" s="306"/>
      <c r="I24" s="306"/>
      <c r="J24" s="306"/>
      <c r="K24" s="307"/>
    </row>
    <row r="25" spans="1:30" ht="409.6" customHeight="1" x14ac:dyDescent="0.2">
      <c r="A25" s="134">
        <v>16</v>
      </c>
      <c r="B25" s="304" t="s">
        <v>1059</v>
      </c>
      <c r="C25" s="304"/>
      <c r="D25" s="308" t="s">
        <v>1337</v>
      </c>
      <c r="E25" s="309"/>
      <c r="F25" s="309"/>
      <c r="G25" s="309"/>
      <c r="H25" s="309"/>
      <c r="I25" s="309"/>
      <c r="J25" s="309"/>
      <c r="K25" s="310"/>
    </row>
    <row r="26" spans="1:30" ht="409.6" customHeight="1" x14ac:dyDescent="0.2">
      <c r="A26" s="134">
        <v>17</v>
      </c>
      <c r="B26" s="284" t="s">
        <v>1060</v>
      </c>
      <c r="C26" s="285"/>
      <c r="D26" s="308" t="s">
        <v>1061</v>
      </c>
      <c r="E26" s="309"/>
      <c r="F26" s="309"/>
      <c r="G26" s="309"/>
      <c r="H26" s="309"/>
      <c r="I26" s="309"/>
      <c r="J26" s="309"/>
      <c r="K26" s="310"/>
    </row>
    <row r="27" spans="1:30" ht="409.6" customHeight="1" thickBot="1" x14ac:dyDescent="0.25">
      <c r="A27" s="135">
        <v>18</v>
      </c>
      <c r="B27" s="269" t="s">
        <v>1062</v>
      </c>
      <c r="C27" s="269"/>
      <c r="D27" s="295" t="s">
        <v>1063</v>
      </c>
      <c r="E27" s="296"/>
      <c r="F27" s="296"/>
      <c r="G27" s="296"/>
      <c r="H27" s="296"/>
      <c r="I27" s="296"/>
      <c r="J27" s="296"/>
      <c r="K27" s="297"/>
      <c r="M27" s="64"/>
    </row>
    <row r="28" spans="1:30" ht="72" customHeight="1" thickBot="1" x14ac:dyDescent="0.25">
      <c r="A28" s="251"/>
      <c r="B28" s="251"/>
      <c r="C28" s="251"/>
      <c r="D28" s="251"/>
      <c r="E28" s="251"/>
      <c r="F28" s="251"/>
      <c r="G28" s="251"/>
      <c r="H28" s="251"/>
      <c r="I28" s="251"/>
      <c r="J28" s="251"/>
      <c r="K28" s="251"/>
    </row>
    <row r="29" spans="1:30" ht="409.6" customHeight="1" x14ac:dyDescent="0.2">
      <c r="A29" s="133">
        <v>19</v>
      </c>
      <c r="B29" s="298" t="s">
        <v>1064</v>
      </c>
      <c r="C29" s="298"/>
      <c r="D29" s="299" t="s">
        <v>1338</v>
      </c>
      <c r="E29" s="300"/>
      <c r="F29" s="300"/>
      <c r="G29" s="300"/>
      <c r="H29" s="300"/>
      <c r="I29" s="300"/>
      <c r="J29" s="300"/>
      <c r="K29" s="301"/>
    </row>
    <row r="30" spans="1:30" ht="409.6" customHeight="1" x14ac:dyDescent="0.2">
      <c r="A30" s="134">
        <v>20</v>
      </c>
      <c r="B30" s="268" t="s">
        <v>1065</v>
      </c>
      <c r="C30" s="268"/>
      <c r="D30" s="302" t="s">
        <v>1339</v>
      </c>
      <c r="E30" s="302"/>
      <c r="F30" s="302"/>
      <c r="G30" s="302"/>
      <c r="H30" s="302"/>
      <c r="I30" s="302"/>
      <c r="J30" s="302"/>
      <c r="K30" s="303"/>
    </row>
    <row r="31" spans="1:30" ht="314.25" customHeight="1" thickBot="1" x14ac:dyDescent="0.25">
      <c r="A31" s="72">
        <v>21</v>
      </c>
      <c r="B31" s="284" t="s">
        <v>1066</v>
      </c>
      <c r="C31" s="285"/>
      <c r="D31" s="286" t="s">
        <v>1340</v>
      </c>
      <c r="E31" s="287"/>
      <c r="F31" s="287"/>
      <c r="G31" s="287"/>
      <c r="H31" s="287"/>
      <c r="I31" s="287"/>
      <c r="J31" s="287"/>
      <c r="K31" s="288"/>
    </row>
    <row r="32" spans="1:30" ht="13.5" thickBot="1" x14ac:dyDescent="0.25">
      <c r="A32" s="251"/>
      <c r="B32" s="251"/>
      <c r="C32" s="251"/>
      <c r="D32" s="251"/>
      <c r="E32" s="251"/>
      <c r="F32" s="251"/>
      <c r="G32" s="251"/>
      <c r="H32" s="251"/>
      <c r="I32" s="251"/>
      <c r="J32" s="251"/>
      <c r="K32" s="251"/>
    </row>
    <row r="33" spans="1:12" ht="60" customHeight="1" x14ac:dyDescent="0.2">
      <c r="A33" s="73">
        <v>22</v>
      </c>
      <c r="B33" s="289" t="s">
        <v>1067</v>
      </c>
      <c r="C33" s="289"/>
      <c r="D33" s="290" t="s">
        <v>1068</v>
      </c>
      <c r="E33" s="290"/>
      <c r="F33" s="291" t="s">
        <v>1107</v>
      </c>
      <c r="G33" s="291"/>
      <c r="H33" s="292" t="s">
        <v>1069</v>
      </c>
      <c r="I33" s="293"/>
      <c r="J33" s="291" t="s">
        <v>1108</v>
      </c>
      <c r="K33" s="294"/>
    </row>
    <row r="34" spans="1:12" ht="60" customHeight="1" thickBot="1" x14ac:dyDescent="0.25">
      <c r="A34" s="135">
        <v>23</v>
      </c>
      <c r="B34" s="278" t="s">
        <v>1070</v>
      </c>
      <c r="C34" s="279"/>
      <c r="D34" s="280" t="s">
        <v>1109</v>
      </c>
      <c r="E34" s="281"/>
      <c r="F34" s="281"/>
      <c r="G34" s="281"/>
      <c r="H34" s="281"/>
      <c r="I34" s="281"/>
      <c r="J34" s="281"/>
      <c r="K34" s="282"/>
    </row>
    <row r="35" spans="1:12" ht="15" customHeight="1" thickBot="1" x14ac:dyDescent="0.25">
      <c r="A35" s="251"/>
      <c r="B35" s="251"/>
      <c r="C35" s="251"/>
      <c r="D35" s="251"/>
      <c r="E35" s="251"/>
      <c r="F35" s="251"/>
      <c r="G35" s="251"/>
      <c r="H35" s="251"/>
      <c r="I35" s="251"/>
      <c r="J35" s="251"/>
      <c r="K35" s="251"/>
    </row>
    <row r="36" spans="1:12" ht="30" customHeight="1" thickBot="1" x14ac:dyDescent="0.25">
      <c r="A36" s="283" t="s">
        <v>1071</v>
      </c>
      <c r="B36" s="271"/>
      <c r="C36" s="271"/>
      <c r="D36" s="74">
        <v>2016</v>
      </c>
      <c r="E36" s="74">
        <v>2017</v>
      </c>
      <c r="F36" s="74">
        <v>2018</v>
      </c>
      <c r="G36" s="74" t="s">
        <v>1072</v>
      </c>
      <c r="H36" s="74" t="s">
        <v>1072</v>
      </c>
      <c r="I36" s="74" t="s">
        <v>1072</v>
      </c>
      <c r="J36" s="74" t="s">
        <v>1072</v>
      </c>
      <c r="K36" s="75" t="s">
        <v>1073</v>
      </c>
    </row>
    <row r="37" spans="1:12" ht="45" customHeight="1" thickBot="1" x14ac:dyDescent="0.25">
      <c r="A37" s="134">
        <v>24</v>
      </c>
      <c r="B37" s="268" t="s">
        <v>1074</v>
      </c>
      <c r="C37" s="268"/>
      <c r="D37" s="97">
        <v>3380841.04</v>
      </c>
      <c r="E37" s="98">
        <v>8485307.1899999995</v>
      </c>
      <c r="F37" s="98">
        <v>2957381.18</v>
      </c>
      <c r="G37" s="77"/>
      <c r="H37" s="77"/>
      <c r="I37" s="77"/>
      <c r="J37" s="77"/>
      <c r="K37" s="99">
        <f>D37+E37+F37</f>
        <v>14823529.41</v>
      </c>
    </row>
    <row r="38" spans="1:12" ht="45" customHeight="1" thickBot="1" x14ac:dyDescent="0.25">
      <c r="A38" s="134">
        <v>25</v>
      </c>
      <c r="B38" s="268" t="s">
        <v>1075</v>
      </c>
      <c r="C38" s="268"/>
      <c r="D38" s="97">
        <v>3380841.04</v>
      </c>
      <c r="E38" s="98">
        <v>8485307.1899999995</v>
      </c>
      <c r="F38" s="98">
        <v>2957381.18</v>
      </c>
      <c r="G38" s="77"/>
      <c r="H38" s="77"/>
      <c r="I38" s="77"/>
      <c r="J38" s="77"/>
      <c r="K38" s="99">
        <f>D38+E38+F38</f>
        <v>14823529.41</v>
      </c>
    </row>
    <row r="39" spans="1:12" ht="45" customHeight="1" x14ac:dyDescent="0.2">
      <c r="A39" s="134">
        <v>26</v>
      </c>
      <c r="B39" s="268" t="s">
        <v>6</v>
      </c>
      <c r="C39" s="268"/>
      <c r="D39" s="100">
        <v>2873714.89</v>
      </c>
      <c r="E39" s="101">
        <v>7212511.1100000003</v>
      </c>
      <c r="F39" s="101">
        <v>2513774</v>
      </c>
      <c r="G39" s="77"/>
      <c r="H39" s="77"/>
      <c r="I39" s="77"/>
      <c r="J39" s="77"/>
      <c r="K39" s="78">
        <f>D39+E39+F39</f>
        <v>12600000</v>
      </c>
    </row>
    <row r="40" spans="1:12" ht="45" customHeight="1" thickBot="1" x14ac:dyDescent="0.25">
      <c r="A40" s="135">
        <v>27</v>
      </c>
      <c r="B40" s="269" t="s">
        <v>1076</v>
      </c>
      <c r="C40" s="269"/>
      <c r="D40" s="102">
        <v>85</v>
      </c>
      <c r="E40" s="131">
        <v>85</v>
      </c>
      <c r="F40" s="131">
        <v>85</v>
      </c>
      <c r="G40" s="142"/>
      <c r="H40" s="142"/>
      <c r="I40" s="142"/>
      <c r="J40" s="142"/>
      <c r="K40" s="132">
        <v>85</v>
      </c>
    </row>
    <row r="41" spans="1:12" ht="13.5" thickBot="1" x14ac:dyDescent="0.25">
      <c r="A41" s="270"/>
      <c r="B41" s="270"/>
      <c r="C41" s="270"/>
      <c r="D41" s="270"/>
      <c r="E41" s="270"/>
      <c r="F41" s="270"/>
      <c r="G41" s="270"/>
      <c r="H41" s="270"/>
      <c r="I41" s="270"/>
      <c r="J41" s="270"/>
      <c r="K41" s="270"/>
    </row>
    <row r="42" spans="1:12" ht="30" customHeight="1" x14ac:dyDescent="0.2">
      <c r="A42" s="252">
        <v>28</v>
      </c>
      <c r="B42" s="271" t="s">
        <v>1077</v>
      </c>
      <c r="C42" s="271"/>
      <c r="D42" s="271"/>
      <c r="E42" s="271"/>
      <c r="F42" s="271"/>
      <c r="G42" s="271"/>
      <c r="H42" s="271"/>
      <c r="I42" s="271"/>
      <c r="J42" s="271"/>
      <c r="K42" s="272"/>
    </row>
    <row r="43" spans="1:12" ht="30" customHeight="1" x14ac:dyDescent="0.2">
      <c r="A43" s="253"/>
      <c r="B43" s="257" t="s">
        <v>1078</v>
      </c>
      <c r="C43" s="257"/>
      <c r="D43" s="257" t="s">
        <v>1079</v>
      </c>
      <c r="E43" s="257"/>
      <c r="F43" s="257"/>
      <c r="G43" s="257"/>
      <c r="H43" s="257"/>
      <c r="I43" s="257"/>
      <c r="J43" s="257" t="s">
        <v>1080</v>
      </c>
      <c r="K43" s="258"/>
    </row>
    <row r="44" spans="1:12" ht="409.6" customHeight="1" x14ac:dyDescent="0.2">
      <c r="A44" s="253"/>
      <c r="B44" s="193" t="s">
        <v>1081</v>
      </c>
      <c r="C44" s="262"/>
      <c r="D44" s="273" t="s">
        <v>1341</v>
      </c>
      <c r="E44" s="274"/>
      <c r="F44" s="274"/>
      <c r="G44" s="274"/>
      <c r="H44" s="274"/>
      <c r="I44" s="275"/>
      <c r="J44" s="259">
        <v>5245077.6500000004</v>
      </c>
      <c r="K44" s="260"/>
    </row>
    <row r="45" spans="1:12" ht="409.6" customHeight="1" x14ac:dyDescent="0.35">
      <c r="A45" s="253"/>
      <c r="B45" s="243" t="s">
        <v>1082</v>
      </c>
      <c r="C45" s="229"/>
      <c r="D45" s="193" t="s">
        <v>1342</v>
      </c>
      <c r="E45" s="261"/>
      <c r="F45" s="261"/>
      <c r="G45" s="261"/>
      <c r="H45" s="261"/>
      <c r="I45" s="262"/>
      <c r="J45" s="263">
        <v>9578451.7599999998</v>
      </c>
      <c r="K45" s="264"/>
      <c r="L45" s="24"/>
    </row>
    <row r="46" spans="1:12" ht="79.5" customHeight="1" x14ac:dyDescent="0.2">
      <c r="A46" s="253"/>
      <c r="B46" s="193"/>
      <c r="C46" s="219"/>
      <c r="D46" s="265" t="s">
        <v>1073</v>
      </c>
      <c r="E46" s="266"/>
      <c r="F46" s="266"/>
      <c r="G46" s="266"/>
      <c r="H46" s="266"/>
      <c r="I46" s="267"/>
      <c r="J46" s="263">
        <f>SUM(J44:J45)</f>
        <v>14823529.41</v>
      </c>
      <c r="K46" s="264"/>
    </row>
    <row r="47" spans="1:12" ht="30" customHeight="1" x14ac:dyDescent="0.2">
      <c r="A47" s="253"/>
      <c r="B47" s="229"/>
      <c r="C47" s="229"/>
      <c r="D47" s="221"/>
      <c r="E47" s="247"/>
      <c r="F47" s="247"/>
      <c r="G47" s="247"/>
      <c r="H47" s="247"/>
      <c r="I47" s="222"/>
      <c r="J47" s="248"/>
      <c r="K47" s="249"/>
    </row>
    <row r="48" spans="1:12" ht="30" customHeight="1" x14ac:dyDescent="0.2">
      <c r="A48" s="253"/>
      <c r="B48" s="229"/>
      <c r="C48" s="229"/>
      <c r="D48" s="229"/>
      <c r="E48" s="229"/>
      <c r="F48" s="229"/>
      <c r="G48" s="229"/>
      <c r="H48" s="229"/>
      <c r="I48" s="229"/>
      <c r="J48" s="250"/>
      <c r="K48" s="249"/>
    </row>
    <row r="49" spans="1:12" ht="30" customHeight="1" x14ac:dyDescent="0.2">
      <c r="A49" s="253"/>
      <c r="B49" s="229"/>
      <c r="C49" s="229"/>
      <c r="D49" s="229"/>
      <c r="E49" s="229"/>
      <c r="F49" s="229"/>
      <c r="G49" s="229"/>
      <c r="H49" s="229"/>
      <c r="I49" s="229"/>
      <c r="J49" s="250"/>
      <c r="K49" s="249"/>
    </row>
    <row r="50" spans="1:12" ht="30" customHeight="1" thickBot="1" x14ac:dyDescent="0.25">
      <c r="A50" s="254"/>
      <c r="B50" s="234"/>
      <c r="C50" s="234"/>
      <c r="D50" s="234"/>
      <c r="E50" s="234"/>
      <c r="F50" s="234"/>
      <c r="G50" s="234"/>
      <c r="H50" s="234"/>
      <c r="I50" s="234"/>
      <c r="J50" s="276"/>
      <c r="K50" s="277"/>
    </row>
    <row r="51" spans="1:12" ht="15" customHeight="1" thickBot="1" x14ac:dyDescent="0.25">
      <c r="A51" s="251"/>
      <c r="B51" s="251"/>
      <c r="C51" s="251"/>
      <c r="D51" s="251"/>
      <c r="E51" s="251"/>
      <c r="F51" s="251"/>
      <c r="G51" s="251"/>
      <c r="H51" s="251"/>
      <c r="I51" s="251"/>
      <c r="J51" s="251"/>
      <c r="K51" s="251"/>
    </row>
    <row r="52" spans="1:12" ht="30" customHeight="1" x14ac:dyDescent="0.2">
      <c r="A52" s="252">
        <v>29</v>
      </c>
      <c r="B52" s="255" t="s">
        <v>1083</v>
      </c>
      <c r="C52" s="255"/>
      <c r="D52" s="255"/>
      <c r="E52" s="255"/>
      <c r="F52" s="255"/>
      <c r="G52" s="255"/>
      <c r="H52" s="255"/>
      <c r="I52" s="255"/>
      <c r="J52" s="255"/>
      <c r="K52" s="256"/>
    </row>
    <row r="53" spans="1:12" ht="42.75" customHeight="1" x14ac:dyDescent="0.2">
      <c r="A53" s="253"/>
      <c r="B53" s="257" t="s">
        <v>117</v>
      </c>
      <c r="C53" s="257"/>
      <c r="D53" s="257" t="s">
        <v>1084</v>
      </c>
      <c r="E53" s="257"/>
      <c r="F53" s="257" t="s">
        <v>929</v>
      </c>
      <c r="G53" s="257"/>
      <c r="H53" s="257" t="s">
        <v>1085</v>
      </c>
      <c r="I53" s="257"/>
      <c r="J53" s="257" t="s">
        <v>1086</v>
      </c>
      <c r="K53" s="258"/>
    </row>
    <row r="54" spans="1:12" ht="30" customHeight="1" x14ac:dyDescent="0.2">
      <c r="A54" s="253"/>
      <c r="B54" s="243" t="s">
        <v>1087</v>
      </c>
      <c r="C54" s="243"/>
      <c r="D54" s="240" t="s">
        <v>1088</v>
      </c>
      <c r="E54" s="240"/>
      <c r="F54" s="240" t="s">
        <v>961</v>
      </c>
      <c r="G54" s="240"/>
      <c r="H54" s="241">
        <v>1</v>
      </c>
      <c r="I54" s="241"/>
      <c r="J54" s="240">
        <v>21</v>
      </c>
      <c r="K54" s="242"/>
    </row>
    <row r="55" spans="1:12" ht="30" customHeight="1" x14ac:dyDescent="0.35">
      <c r="A55" s="253"/>
      <c r="B55" s="243" t="s">
        <v>1089</v>
      </c>
      <c r="C55" s="243"/>
      <c r="D55" s="240" t="s">
        <v>1090</v>
      </c>
      <c r="E55" s="240"/>
      <c r="F55" s="240" t="s">
        <v>1091</v>
      </c>
      <c r="G55" s="240"/>
      <c r="H55" s="244" t="s">
        <v>1343</v>
      </c>
      <c r="I55" s="245"/>
      <c r="J55" s="246">
        <v>2000000</v>
      </c>
      <c r="K55" s="242"/>
      <c r="L55" s="24"/>
    </row>
    <row r="56" spans="1:12" ht="30" customHeight="1" thickBot="1" x14ac:dyDescent="0.25">
      <c r="A56" s="254"/>
      <c r="B56" s="233" t="s">
        <v>1328</v>
      </c>
      <c r="C56" s="233"/>
      <c r="D56" s="234" t="s">
        <v>1088</v>
      </c>
      <c r="E56" s="234"/>
      <c r="F56" s="235" t="s">
        <v>1344</v>
      </c>
      <c r="G56" s="235"/>
      <c r="H56" s="236">
        <v>9578451.7599999998</v>
      </c>
      <c r="I56" s="237"/>
      <c r="J56" s="235" t="s">
        <v>1345</v>
      </c>
      <c r="K56" s="238"/>
    </row>
    <row r="57" spans="1:12" ht="15" customHeight="1" thickBot="1" x14ac:dyDescent="0.25">
      <c r="A57" s="239"/>
      <c r="B57" s="239"/>
      <c r="C57" s="239"/>
      <c r="D57" s="239"/>
      <c r="E57" s="239"/>
      <c r="F57" s="239"/>
      <c r="G57" s="239"/>
      <c r="H57" s="239"/>
      <c r="I57" s="239"/>
      <c r="J57" s="239"/>
      <c r="K57" s="239"/>
    </row>
    <row r="58" spans="1:12" ht="30" customHeight="1" thickBot="1" x14ac:dyDescent="0.25">
      <c r="A58" s="79">
        <v>30</v>
      </c>
      <c r="B58" s="230" t="s">
        <v>1092</v>
      </c>
      <c r="C58" s="230"/>
      <c r="D58" s="231" t="s">
        <v>1093</v>
      </c>
      <c r="E58" s="231"/>
      <c r="F58" s="231"/>
      <c r="G58" s="231"/>
      <c r="H58" s="231"/>
      <c r="I58" s="231"/>
      <c r="J58" s="231"/>
      <c r="K58" s="232"/>
    </row>
  </sheetData>
  <mergeCells count="124">
    <mergeCell ref="A1:K1"/>
    <mergeCell ref="B2:E2"/>
    <mergeCell ref="F2:K2"/>
    <mergeCell ref="A3:K3"/>
    <mergeCell ref="A4:K4"/>
    <mergeCell ref="B5:D5"/>
    <mergeCell ref="E5:K5"/>
    <mergeCell ref="A6:A7"/>
    <mergeCell ref="B6:D7"/>
    <mergeCell ref="E6:K6"/>
    <mergeCell ref="F7:H7"/>
    <mergeCell ref="J7:K7"/>
    <mergeCell ref="A8:A9"/>
    <mergeCell ref="B8:D9"/>
    <mergeCell ref="E8:K8"/>
    <mergeCell ref="F9:H9"/>
    <mergeCell ref="J9:K9"/>
    <mergeCell ref="B13:D13"/>
    <mergeCell ref="E13:K13"/>
    <mergeCell ref="B14:D14"/>
    <mergeCell ref="E14:K14"/>
    <mergeCell ref="A15:K15"/>
    <mergeCell ref="A16:K16"/>
    <mergeCell ref="B10:D10"/>
    <mergeCell ref="E10:K10"/>
    <mergeCell ref="B11:D11"/>
    <mergeCell ref="E11:K11"/>
    <mergeCell ref="B12:D12"/>
    <mergeCell ref="E12:K12"/>
    <mergeCell ref="A20:K20"/>
    <mergeCell ref="B21:C21"/>
    <mergeCell ref="D21:K21"/>
    <mergeCell ref="B22:C22"/>
    <mergeCell ref="D22:K22"/>
    <mergeCell ref="B23:C23"/>
    <mergeCell ref="D23:K23"/>
    <mergeCell ref="B17:C17"/>
    <mergeCell ref="D17:K17"/>
    <mergeCell ref="B18:C18"/>
    <mergeCell ref="D18:K18"/>
    <mergeCell ref="B19:C19"/>
    <mergeCell ref="D19:K19"/>
    <mergeCell ref="B27:C27"/>
    <mergeCell ref="D27:K27"/>
    <mergeCell ref="A28:K28"/>
    <mergeCell ref="B29:C29"/>
    <mergeCell ref="D29:K29"/>
    <mergeCell ref="B30:C30"/>
    <mergeCell ref="D30:K30"/>
    <mergeCell ref="B24:C24"/>
    <mergeCell ref="D24:K24"/>
    <mergeCell ref="B25:C25"/>
    <mergeCell ref="D25:K25"/>
    <mergeCell ref="B26:C26"/>
    <mergeCell ref="D26:K26"/>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J44:K44"/>
    <mergeCell ref="B45:C45"/>
    <mergeCell ref="D45:I45"/>
    <mergeCell ref="J45:K45"/>
    <mergeCell ref="B46:C46"/>
    <mergeCell ref="D46:I46"/>
    <mergeCell ref="J46:K46"/>
    <mergeCell ref="B39:C39"/>
    <mergeCell ref="B40:C40"/>
    <mergeCell ref="A41:K41"/>
    <mergeCell ref="A42:A50"/>
    <mergeCell ref="B42:K42"/>
    <mergeCell ref="B43:C43"/>
    <mergeCell ref="D43:I43"/>
    <mergeCell ref="J43:K43"/>
    <mergeCell ref="B44:C44"/>
    <mergeCell ref="D44:I44"/>
    <mergeCell ref="B49:C49"/>
    <mergeCell ref="D49:I49"/>
    <mergeCell ref="J49:K49"/>
    <mergeCell ref="B50:C50"/>
    <mergeCell ref="D50:I50"/>
    <mergeCell ref="J50:K50"/>
    <mergeCell ref="B47:C47"/>
    <mergeCell ref="D47:I47"/>
    <mergeCell ref="J47:K47"/>
    <mergeCell ref="B48:C48"/>
    <mergeCell ref="D48:I48"/>
    <mergeCell ref="J48:K48"/>
    <mergeCell ref="A51:K51"/>
    <mergeCell ref="A52:A56"/>
    <mergeCell ref="B52:K52"/>
    <mergeCell ref="B53:C53"/>
    <mergeCell ref="D53:E53"/>
    <mergeCell ref="F53:G53"/>
    <mergeCell ref="H53:I53"/>
    <mergeCell ref="J53:K53"/>
    <mergeCell ref="B54:C54"/>
    <mergeCell ref="D54:E54"/>
    <mergeCell ref="B58:C58"/>
    <mergeCell ref="D58:K58"/>
    <mergeCell ref="B56:C56"/>
    <mergeCell ref="D56:E56"/>
    <mergeCell ref="F56:G56"/>
    <mergeCell ref="H56:I56"/>
    <mergeCell ref="J56:K56"/>
    <mergeCell ref="A57:K57"/>
    <mergeCell ref="F54:G54"/>
    <mergeCell ref="H54:I54"/>
    <mergeCell ref="J54:K54"/>
    <mergeCell ref="B55:C55"/>
    <mergeCell ref="D55:E55"/>
    <mergeCell ref="F55:G55"/>
    <mergeCell ref="H55:I55"/>
    <mergeCell ref="J55:K55"/>
  </mergeCells>
  <conditionalFormatting sqref="F33:G33 J33:K33 D22:D26">
    <cfRule type="containsText" dxfId="13" priority="1" stopIfTrue="1" operator="containsText" text="wybierz">
      <formula>NOT(ISERROR(SEARCH("wybierz",D22)))</formula>
    </cfRule>
  </conditionalFormatting>
  <dataValidations count="6">
    <dataValidation type="list" allowBlank="1" showInputMessage="1" showErrorMessage="1" prompt="wybierz Cel Tematyczny" sqref="D22:K22">
      <formula1>CT</formula1>
    </dataValidation>
    <dataValidation type="list" allowBlank="1" showInputMessage="1" showErrorMessage="1" prompt="wybierz fundusz" sqref="D21:K21">
      <formula1>fundusz</formula1>
    </dataValidation>
    <dataValidation type="list" allowBlank="1" showInputMessage="1" showErrorMessage="1" prompt="wybierz narzędzie PP" sqref="D19:K19">
      <formula1>narzedzia_PP_cale</formula1>
    </dataValidation>
    <dataValidation allowBlank="1" showInputMessage="1" showErrorMessage="1" prompt="zgodnie z właściwym PO" sqref="E11:K13"/>
    <dataValidation type="list" allowBlank="1" showInputMessage="1" showErrorMessage="1" prompt="wybierz PI z listy" sqref="D23:K23">
      <formula1>PI</formula1>
    </dataValidation>
    <dataValidation type="list" allowBlank="1" showInputMessage="1" showErrorMessage="1" prompt="wybierz Program z listy" sqref="E10:K10">
      <formula1>Programy</formula1>
    </dataValidation>
  </dataValidations>
  <pageMargins left="0.7" right="0.7" top="0.75" bottom="0.75" header="0.3" footer="0.3"/>
  <pageSetup paperSize="9" scale="73" fitToHeight="0" orientation="portrait" r:id="rId1"/>
  <rowBreaks count="1" manualBreakCount="1">
    <brk id="3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7" tint="-0.249977111117893"/>
  </sheetPr>
  <dimension ref="A1:K47"/>
  <sheetViews>
    <sheetView view="pageBreakPreview" topLeftCell="A2" zoomScale="75" zoomScaleNormal="100" zoomScaleSheetLayoutView="75" workbookViewId="0">
      <selection activeCell="C2" sqref="C2:E2"/>
    </sheetView>
  </sheetViews>
  <sheetFormatPr defaultRowHeight="12.75" x14ac:dyDescent="0.2"/>
  <cols>
    <col min="1" max="1" width="5.140625" style="2"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372" t="s">
        <v>7</v>
      </c>
      <c r="B1" s="373"/>
      <c r="C1" s="373"/>
      <c r="D1" s="373"/>
      <c r="E1" s="374"/>
    </row>
    <row r="2" spans="1:6" ht="42.75" customHeight="1" x14ac:dyDescent="0.4">
      <c r="A2" s="375">
        <v>1</v>
      </c>
      <c r="B2" s="36" t="s">
        <v>166</v>
      </c>
      <c r="C2" s="377" t="s">
        <v>1036</v>
      </c>
      <c r="D2" s="378"/>
      <c r="E2" s="379"/>
      <c r="F2" s="25"/>
    </row>
    <row r="3" spans="1:6" ht="40.5" customHeight="1" thickBot="1" x14ac:dyDescent="0.25">
      <c r="A3" s="376"/>
      <c r="B3" s="37" t="s">
        <v>167</v>
      </c>
      <c r="C3" s="380" t="s">
        <v>944</v>
      </c>
      <c r="D3" s="381"/>
      <c r="E3" s="382"/>
    </row>
    <row r="4" spans="1:6" ht="15" customHeight="1" thickBot="1" x14ac:dyDescent="0.25">
      <c r="A4" s="383"/>
      <c r="B4" s="383"/>
      <c r="C4" s="383"/>
      <c r="D4" s="383"/>
      <c r="E4" s="383"/>
    </row>
    <row r="5" spans="1:6" ht="24.95" customHeight="1" thickBot="1" x14ac:dyDescent="0.25">
      <c r="A5" s="38">
        <v>2</v>
      </c>
      <c r="B5" s="367" t="s">
        <v>118</v>
      </c>
      <c r="C5" s="368"/>
      <c r="D5" s="368"/>
      <c r="E5" s="369"/>
    </row>
    <row r="6" spans="1:6" ht="60.75" customHeight="1" x14ac:dyDescent="0.2">
      <c r="A6" s="39" t="s">
        <v>120</v>
      </c>
      <c r="B6" s="47" t="s">
        <v>147</v>
      </c>
      <c r="C6" s="47" t="s">
        <v>165</v>
      </c>
      <c r="D6" s="47" t="s">
        <v>148</v>
      </c>
      <c r="E6" s="48" t="s">
        <v>119</v>
      </c>
    </row>
    <row r="7" spans="1:6" ht="136.5" customHeight="1" x14ac:dyDescent="0.2">
      <c r="A7" s="41">
        <v>1</v>
      </c>
      <c r="B7" s="66" t="s">
        <v>987</v>
      </c>
      <c r="C7" s="33" t="s">
        <v>1029</v>
      </c>
      <c r="D7" s="66" t="s">
        <v>995</v>
      </c>
      <c r="E7" s="66" t="s">
        <v>967</v>
      </c>
    </row>
    <row r="8" spans="1:6" ht="269.25" customHeight="1" x14ac:dyDescent="0.2">
      <c r="A8" s="41">
        <v>2</v>
      </c>
      <c r="B8" s="66" t="s">
        <v>985</v>
      </c>
      <c r="C8" s="56" t="s">
        <v>966</v>
      </c>
      <c r="D8" s="42" t="s">
        <v>995</v>
      </c>
      <c r="E8" s="66" t="s">
        <v>1025</v>
      </c>
    </row>
    <row r="9" spans="1:6" ht="130.5" customHeight="1" x14ac:dyDescent="0.2">
      <c r="A9" s="45">
        <v>3</v>
      </c>
      <c r="B9" s="66" t="s">
        <v>986</v>
      </c>
      <c r="C9" s="56" t="s">
        <v>971</v>
      </c>
      <c r="D9" s="66" t="s">
        <v>970</v>
      </c>
      <c r="E9" s="151" t="s">
        <v>1368</v>
      </c>
    </row>
    <row r="10" spans="1:6" ht="240.75" customHeight="1" x14ac:dyDescent="0.2">
      <c r="A10" s="45">
        <v>4</v>
      </c>
      <c r="B10" s="66" t="s">
        <v>988</v>
      </c>
      <c r="C10" s="56" t="s">
        <v>974</v>
      </c>
      <c r="D10" s="66" t="s">
        <v>970</v>
      </c>
      <c r="E10" s="66" t="s">
        <v>976</v>
      </c>
    </row>
    <row r="11" spans="1:6" ht="224.25" customHeight="1" x14ac:dyDescent="0.2">
      <c r="A11" s="45">
        <v>5</v>
      </c>
      <c r="B11" s="66" t="s">
        <v>989</v>
      </c>
      <c r="C11" s="33" t="s">
        <v>1030</v>
      </c>
      <c r="D11" s="66" t="s">
        <v>970</v>
      </c>
      <c r="E11" s="151" t="s">
        <v>1032</v>
      </c>
    </row>
    <row r="12" spans="1:6" ht="237.75" customHeight="1" x14ac:dyDescent="0.2">
      <c r="A12" s="45">
        <v>6</v>
      </c>
      <c r="B12" s="66" t="s">
        <v>990</v>
      </c>
      <c r="C12" s="33" t="s">
        <v>1031</v>
      </c>
      <c r="D12" s="66" t="s">
        <v>970</v>
      </c>
      <c r="E12" s="66" t="s">
        <v>1033</v>
      </c>
    </row>
    <row r="13" spans="1:6" ht="218.25" customHeight="1" x14ac:dyDescent="0.2">
      <c r="A13" s="45">
        <v>7</v>
      </c>
      <c r="B13" s="66" t="s">
        <v>991</v>
      </c>
      <c r="C13" s="56" t="s">
        <v>972</v>
      </c>
      <c r="D13" s="66" t="s">
        <v>970</v>
      </c>
      <c r="E13" s="66" t="s">
        <v>977</v>
      </c>
    </row>
    <row r="14" spans="1:6" ht="199.5" customHeight="1" x14ac:dyDescent="0.2">
      <c r="A14" s="45">
        <v>8</v>
      </c>
      <c r="B14" s="66" t="s">
        <v>993</v>
      </c>
      <c r="C14" s="33" t="s">
        <v>973</v>
      </c>
      <c r="D14" s="66" t="s">
        <v>970</v>
      </c>
      <c r="E14" s="66" t="s">
        <v>1034</v>
      </c>
    </row>
    <row r="15" spans="1:6" ht="360" customHeight="1" x14ac:dyDescent="0.2">
      <c r="A15" s="45">
        <v>9</v>
      </c>
      <c r="B15" s="66" t="s">
        <v>994</v>
      </c>
      <c r="C15" s="56" t="s">
        <v>975</v>
      </c>
      <c r="D15" s="66" t="s">
        <v>970</v>
      </c>
      <c r="E15" s="66" t="s">
        <v>978</v>
      </c>
    </row>
    <row r="16" spans="1:6" ht="406.5" customHeight="1" x14ac:dyDescent="0.2">
      <c r="A16" s="45">
        <v>10</v>
      </c>
      <c r="B16" s="66" t="s">
        <v>1021</v>
      </c>
      <c r="C16" s="56" t="s">
        <v>979</v>
      </c>
      <c r="D16" s="66" t="s">
        <v>970</v>
      </c>
      <c r="E16" s="66" t="s">
        <v>980</v>
      </c>
    </row>
    <row r="17" spans="1:11" ht="405.75" customHeight="1" x14ac:dyDescent="0.2">
      <c r="A17" s="45">
        <v>11</v>
      </c>
      <c r="B17" s="66" t="s">
        <v>1020</v>
      </c>
      <c r="C17" s="56" t="s">
        <v>981</v>
      </c>
      <c r="D17" s="66" t="s">
        <v>970</v>
      </c>
      <c r="E17" s="66" t="s">
        <v>982</v>
      </c>
      <c r="K17" s="64" t="s">
        <v>1019</v>
      </c>
    </row>
    <row r="18" spans="1:11" ht="327" customHeight="1" x14ac:dyDescent="0.2">
      <c r="A18" s="45">
        <v>12</v>
      </c>
      <c r="B18" s="66" t="s">
        <v>1027</v>
      </c>
      <c r="C18" s="33" t="s">
        <v>1035</v>
      </c>
      <c r="D18" s="66" t="s">
        <v>970</v>
      </c>
      <c r="E18" s="66" t="s">
        <v>1028</v>
      </c>
    </row>
    <row r="19" spans="1:11" ht="106.5" customHeight="1" thickBot="1" x14ac:dyDescent="0.25">
      <c r="A19" s="45">
        <v>13</v>
      </c>
      <c r="B19" s="49" t="s">
        <v>992</v>
      </c>
      <c r="C19" s="57" t="s">
        <v>983</v>
      </c>
      <c r="D19" s="49" t="s">
        <v>970</v>
      </c>
      <c r="E19" s="49" t="s">
        <v>984</v>
      </c>
    </row>
    <row r="20" spans="1:11" ht="41.25" customHeight="1" x14ac:dyDescent="0.2">
      <c r="A20" s="50"/>
      <c r="B20" s="51"/>
      <c r="C20" s="58"/>
      <c r="D20" s="52"/>
      <c r="E20" s="51"/>
    </row>
    <row r="21" spans="1:11" ht="15" customHeight="1" thickBot="1" x14ac:dyDescent="0.25">
      <c r="A21" s="366"/>
      <c r="B21" s="366"/>
      <c r="C21" s="366"/>
      <c r="D21" s="366"/>
      <c r="E21" s="366"/>
    </row>
    <row r="22" spans="1:11" ht="24.95" customHeight="1" thickBot="1" x14ac:dyDescent="0.25">
      <c r="A22" s="65">
        <v>3</v>
      </c>
      <c r="B22" s="367" t="s">
        <v>121</v>
      </c>
      <c r="C22" s="368"/>
      <c r="D22" s="368"/>
      <c r="E22" s="369"/>
    </row>
    <row r="23" spans="1:11" ht="30" customHeight="1" x14ac:dyDescent="0.2">
      <c r="A23" s="39" t="s">
        <v>120</v>
      </c>
      <c r="B23" s="370" t="s">
        <v>165</v>
      </c>
      <c r="C23" s="370"/>
      <c r="D23" s="67" t="s">
        <v>148</v>
      </c>
      <c r="E23" s="40" t="s">
        <v>122</v>
      </c>
    </row>
    <row r="24" spans="1:11" ht="121.5" customHeight="1" x14ac:dyDescent="0.35">
      <c r="A24" s="41">
        <v>1</v>
      </c>
      <c r="B24" s="371" t="s">
        <v>1365</v>
      </c>
      <c r="C24" s="371"/>
      <c r="D24" s="42" t="s">
        <v>995</v>
      </c>
      <c r="E24" s="43" t="s">
        <v>968</v>
      </c>
      <c r="F24" s="24"/>
    </row>
    <row r="25" spans="1:11" ht="44.25" customHeight="1" x14ac:dyDescent="0.2">
      <c r="A25" s="41">
        <v>2</v>
      </c>
      <c r="B25" s="371" t="s">
        <v>963</v>
      </c>
      <c r="C25" s="371"/>
      <c r="D25" s="42" t="s">
        <v>995</v>
      </c>
      <c r="E25" s="43" t="s">
        <v>964</v>
      </c>
    </row>
    <row r="26" spans="1:11" ht="132.75" customHeight="1" x14ac:dyDescent="0.2">
      <c r="A26" s="41"/>
      <c r="B26" s="364" t="s">
        <v>1366</v>
      </c>
      <c r="C26" s="228"/>
      <c r="D26" s="42" t="s">
        <v>995</v>
      </c>
      <c r="E26" s="43" t="s">
        <v>969</v>
      </c>
    </row>
    <row r="27" spans="1:11" ht="42.75" customHeight="1" x14ac:dyDescent="0.2">
      <c r="A27" s="41">
        <v>3</v>
      </c>
      <c r="B27" s="364" t="s">
        <v>1367</v>
      </c>
      <c r="C27" s="365"/>
      <c r="D27" s="42" t="s">
        <v>995</v>
      </c>
      <c r="E27" s="43" t="s">
        <v>965</v>
      </c>
    </row>
    <row r="28" spans="1:11" ht="99.75" customHeight="1" x14ac:dyDescent="0.2">
      <c r="A28" s="45">
        <v>4</v>
      </c>
      <c r="B28" s="364" t="s">
        <v>1022</v>
      </c>
      <c r="C28" s="228"/>
      <c r="D28" s="66" t="s">
        <v>1024</v>
      </c>
      <c r="E28" s="46" t="s">
        <v>1023</v>
      </c>
    </row>
    <row r="29" spans="1:11" ht="30" customHeight="1" x14ac:dyDescent="0.2"/>
    <row r="30" spans="1:11" ht="30" customHeight="1" x14ac:dyDescent="0.2"/>
    <row r="31" spans="1:11" ht="30" customHeight="1" x14ac:dyDescent="0.2"/>
    <row r="32" spans="1:11" s="2" customFormat="1" ht="30" customHeight="1" x14ac:dyDescent="0.2">
      <c r="B32" s="1"/>
      <c r="C32" s="1"/>
      <c r="D32" s="1"/>
      <c r="E32" s="1"/>
      <c r="F32" s="1"/>
    </row>
    <row r="33" spans="2:6" s="2" customFormat="1" ht="30" customHeight="1" x14ac:dyDescent="0.2">
      <c r="B33" s="1"/>
      <c r="C33" s="1"/>
      <c r="D33" s="1"/>
      <c r="E33" s="1"/>
      <c r="F33" s="1"/>
    </row>
    <row r="34" spans="2:6" s="2" customFormat="1" ht="30" customHeight="1" x14ac:dyDescent="0.2">
      <c r="B34" s="1"/>
      <c r="C34" s="1"/>
      <c r="D34" s="1"/>
      <c r="E34" s="1"/>
      <c r="F34" s="1"/>
    </row>
    <row r="35" spans="2:6" s="2" customFormat="1" ht="30" customHeight="1" x14ac:dyDescent="0.2">
      <c r="B35" s="1"/>
      <c r="C35" s="1"/>
      <c r="D35" s="1"/>
      <c r="E35" s="1"/>
      <c r="F35" s="1"/>
    </row>
    <row r="36" spans="2:6" s="2" customFormat="1" ht="30" customHeight="1" x14ac:dyDescent="0.2">
      <c r="B36" s="1"/>
      <c r="C36" s="1"/>
      <c r="D36" s="1"/>
      <c r="E36" s="1"/>
      <c r="F36" s="1"/>
    </row>
    <row r="37" spans="2:6" s="2" customFormat="1" ht="30" customHeight="1" x14ac:dyDescent="0.2">
      <c r="B37" s="1"/>
      <c r="C37" s="1"/>
      <c r="D37" s="1"/>
      <c r="E37" s="1"/>
      <c r="F37" s="1"/>
    </row>
    <row r="38" spans="2:6" s="2" customFormat="1" ht="30" customHeight="1" x14ac:dyDescent="0.2">
      <c r="B38" s="1"/>
      <c r="C38" s="1"/>
      <c r="D38" s="1"/>
      <c r="E38" s="1"/>
      <c r="F38" s="1"/>
    </row>
    <row r="39" spans="2:6" s="2" customFormat="1" ht="30" customHeight="1" x14ac:dyDescent="0.2">
      <c r="B39" s="1"/>
      <c r="C39" s="1"/>
      <c r="D39" s="1"/>
      <c r="E39" s="1"/>
      <c r="F39" s="1"/>
    </row>
    <row r="40" spans="2:6" s="2" customFormat="1" ht="30" customHeight="1" x14ac:dyDescent="0.2">
      <c r="B40" s="1"/>
      <c r="C40" s="1"/>
      <c r="D40" s="1"/>
      <c r="E40" s="1"/>
      <c r="F40" s="1"/>
    </row>
    <row r="41" spans="2:6" s="2" customFormat="1" ht="30" customHeight="1" x14ac:dyDescent="0.2">
      <c r="B41" s="1"/>
      <c r="C41" s="1"/>
      <c r="D41" s="1"/>
      <c r="E41" s="1"/>
      <c r="F41" s="1"/>
    </row>
    <row r="42" spans="2:6" s="2" customFormat="1" ht="30" customHeight="1" x14ac:dyDescent="0.2">
      <c r="B42" s="1"/>
      <c r="C42" s="1"/>
      <c r="D42" s="1"/>
      <c r="E42" s="1"/>
      <c r="F42" s="1"/>
    </row>
    <row r="43" spans="2:6" s="2" customFormat="1" ht="30" customHeight="1" x14ac:dyDescent="0.2">
      <c r="B43" s="1"/>
      <c r="C43" s="1"/>
      <c r="D43" s="1"/>
      <c r="E43" s="1"/>
      <c r="F43" s="1"/>
    </row>
    <row r="44" spans="2:6" s="2" customFormat="1" ht="30" customHeight="1" x14ac:dyDescent="0.2">
      <c r="B44" s="1"/>
      <c r="C44" s="1"/>
      <c r="D44" s="1"/>
      <c r="E44" s="1"/>
      <c r="F44" s="1"/>
    </row>
    <row r="45" spans="2:6" s="2" customFormat="1" ht="30" customHeight="1" x14ac:dyDescent="0.2">
      <c r="B45" s="1"/>
      <c r="C45" s="1"/>
      <c r="D45" s="1"/>
      <c r="E45" s="1"/>
      <c r="F45" s="1"/>
    </row>
    <row r="46" spans="2:6" s="2" customFormat="1" ht="30" customHeight="1" x14ac:dyDescent="0.2">
      <c r="B46" s="1"/>
      <c r="C46" s="1"/>
      <c r="D46" s="1"/>
      <c r="E46" s="1"/>
      <c r="F46" s="1"/>
    </row>
    <row r="47" spans="2:6" s="2" customFormat="1" ht="30" customHeight="1" x14ac:dyDescent="0.2">
      <c r="B47" s="1"/>
      <c r="C47" s="1"/>
      <c r="D47" s="1"/>
      <c r="E47" s="1"/>
      <c r="F47" s="1"/>
    </row>
  </sheetData>
  <mergeCells count="14">
    <mergeCell ref="B5:E5"/>
    <mergeCell ref="A1:E1"/>
    <mergeCell ref="A2:A3"/>
    <mergeCell ref="C2:E2"/>
    <mergeCell ref="C3:E3"/>
    <mergeCell ref="A4:E4"/>
    <mergeCell ref="B27:C27"/>
    <mergeCell ref="B28:C28"/>
    <mergeCell ref="A21:E21"/>
    <mergeCell ref="B22:E22"/>
    <mergeCell ref="B23:C23"/>
    <mergeCell ref="B24:C24"/>
    <mergeCell ref="B25:C25"/>
    <mergeCell ref="B26:C26"/>
  </mergeCells>
  <pageMargins left="0.7" right="0.7" top="0.75" bottom="0.75" header="0.3" footer="0.3"/>
  <pageSetup paperSize="9" orientation="landscape" horizontalDpi="300" verticalDpi="300" r:id="rId1"/>
  <rowBreaks count="1" manualBreakCount="1">
    <brk id="2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1:AMK56"/>
  <sheetViews>
    <sheetView zoomScale="82" zoomScaleNormal="82" workbookViewId="0">
      <selection activeCell="N47" sqref="N47"/>
    </sheetView>
  </sheetViews>
  <sheetFormatPr defaultRowHeight="15" x14ac:dyDescent="0.25"/>
  <cols>
    <col min="1" max="4" width="9.140625" style="81"/>
    <col min="5" max="5" width="11.85546875" style="81" customWidth="1"/>
    <col min="6" max="6" width="11.42578125" style="81" customWidth="1"/>
    <col min="7" max="10" width="9.140625" style="81"/>
    <col min="11" max="11" width="15.42578125" style="81" customWidth="1"/>
    <col min="12" max="1025" width="9.140625" style="81"/>
    <col min="1026" max="16384" width="9.140625" style="80"/>
  </cols>
  <sheetData>
    <row r="1" spans="1:30" ht="41.25" customHeight="1" x14ac:dyDescent="0.25">
      <c r="A1" s="445" t="s">
        <v>1039</v>
      </c>
      <c r="B1" s="445"/>
      <c r="C1" s="445"/>
      <c r="D1" s="445"/>
      <c r="E1" s="445"/>
      <c r="F1" s="445"/>
      <c r="G1" s="445"/>
      <c r="H1" s="445"/>
      <c r="I1" s="445"/>
      <c r="J1" s="445"/>
      <c r="K1" s="445"/>
      <c r="L1" s="80"/>
      <c r="M1" s="80"/>
      <c r="AD1" s="80"/>
    </row>
    <row r="2" spans="1:30" ht="20.85" customHeight="1" thickBot="1" x14ac:dyDescent="0.45">
      <c r="A2" s="82">
        <v>1</v>
      </c>
      <c r="B2" s="443" t="s">
        <v>1040</v>
      </c>
      <c r="C2" s="443"/>
      <c r="D2" s="443"/>
      <c r="E2" s="443"/>
      <c r="F2" s="446" t="s">
        <v>1037</v>
      </c>
      <c r="G2" s="446"/>
      <c r="H2" s="446"/>
      <c r="I2" s="446"/>
      <c r="J2" s="446"/>
      <c r="K2" s="446"/>
      <c r="L2" s="80"/>
      <c r="M2" s="83"/>
      <c r="AD2" s="80"/>
    </row>
    <row r="3" spans="1:30" ht="9.75" customHeight="1" thickBot="1" x14ac:dyDescent="0.3">
      <c r="A3" s="390"/>
      <c r="B3" s="390"/>
      <c r="C3" s="390"/>
      <c r="D3" s="390"/>
      <c r="E3" s="390"/>
      <c r="F3" s="390"/>
      <c r="G3" s="390"/>
      <c r="H3" s="390"/>
      <c r="I3" s="390"/>
      <c r="J3" s="390"/>
      <c r="K3" s="390"/>
      <c r="L3" s="80"/>
      <c r="AD3" s="80"/>
    </row>
    <row r="4" spans="1:30" ht="21.95" customHeight="1" x14ac:dyDescent="0.25">
      <c r="A4" s="432" t="s">
        <v>1</v>
      </c>
      <c r="B4" s="432"/>
      <c r="C4" s="432"/>
      <c r="D4" s="432"/>
      <c r="E4" s="432"/>
      <c r="F4" s="432"/>
      <c r="G4" s="432"/>
      <c r="H4" s="432"/>
      <c r="I4" s="432"/>
      <c r="J4" s="432"/>
      <c r="K4" s="432"/>
      <c r="L4" s="80"/>
      <c r="AD4" s="80"/>
    </row>
    <row r="5" spans="1:30" ht="45.75" customHeight="1" x14ac:dyDescent="0.25">
      <c r="A5" s="137">
        <v>2</v>
      </c>
      <c r="B5" s="433" t="s">
        <v>1042</v>
      </c>
      <c r="C5" s="433"/>
      <c r="D5" s="433"/>
      <c r="E5" s="447" t="s">
        <v>939</v>
      </c>
      <c r="F5" s="447"/>
      <c r="G5" s="447"/>
      <c r="H5" s="447"/>
      <c r="I5" s="447"/>
      <c r="J5" s="447"/>
      <c r="K5" s="447"/>
      <c r="L5" s="80"/>
      <c r="AD5" s="80"/>
    </row>
    <row r="6" spans="1:30" ht="44.25" customHeight="1" x14ac:dyDescent="0.25">
      <c r="A6" s="439">
        <v>3</v>
      </c>
      <c r="B6" s="433" t="s">
        <v>1043</v>
      </c>
      <c r="C6" s="433"/>
      <c r="D6" s="433"/>
      <c r="E6" s="447" t="s">
        <v>1094</v>
      </c>
      <c r="F6" s="447"/>
      <c r="G6" s="447"/>
      <c r="H6" s="447"/>
      <c r="I6" s="447"/>
      <c r="J6" s="447"/>
      <c r="K6" s="447"/>
      <c r="L6" s="80"/>
      <c r="AD6" s="80"/>
    </row>
    <row r="7" spans="1:30" ht="18.399999999999999" customHeight="1" x14ac:dyDescent="0.25">
      <c r="A7" s="439"/>
      <c r="B7" s="433"/>
      <c r="C7" s="433"/>
      <c r="D7" s="433"/>
      <c r="E7" s="84" t="s">
        <v>1045</v>
      </c>
      <c r="F7" s="441" t="s">
        <v>1095</v>
      </c>
      <c r="G7" s="441"/>
      <c r="H7" s="441"/>
      <c r="I7" s="84" t="s">
        <v>1046</v>
      </c>
      <c r="J7" s="442" t="s">
        <v>486</v>
      </c>
      <c r="K7" s="442"/>
      <c r="L7" s="80"/>
      <c r="AD7" s="80"/>
    </row>
    <row r="8" spans="1:30" ht="30" customHeight="1" x14ac:dyDescent="0.25">
      <c r="A8" s="439">
        <v>4</v>
      </c>
      <c r="B8" s="433" t="s">
        <v>146</v>
      </c>
      <c r="C8" s="433"/>
      <c r="D8" s="433"/>
      <c r="E8" s="440" t="s">
        <v>1238</v>
      </c>
      <c r="F8" s="440"/>
      <c r="G8" s="440"/>
      <c r="H8" s="440"/>
      <c r="I8" s="440"/>
      <c r="J8" s="440"/>
      <c r="K8" s="440"/>
      <c r="L8" s="80"/>
      <c r="AD8" s="80"/>
    </row>
    <row r="9" spans="1:30" ht="46.5" customHeight="1" x14ac:dyDescent="0.25">
      <c r="A9" s="439"/>
      <c r="B9" s="433"/>
      <c r="C9" s="433"/>
      <c r="D9" s="433"/>
      <c r="E9" s="84" t="s">
        <v>1045</v>
      </c>
      <c r="F9" s="441" t="s">
        <v>1237</v>
      </c>
      <c r="G9" s="441"/>
      <c r="H9" s="441"/>
      <c r="I9" s="84" t="s">
        <v>1046</v>
      </c>
      <c r="J9" s="442" t="s">
        <v>1236</v>
      </c>
      <c r="K9" s="442"/>
      <c r="L9" s="80"/>
      <c r="AD9" s="80"/>
    </row>
    <row r="10" spans="1:30" ht="30" customHeight="1" x14ac:dyDescent="0.25">
      <c r="A10" s="137">
        <v>5</v>
      </c>
      <c r="B10" s="433" t="s">
        <v>105</v>
      </c>
      <c r="C10" s="433"/>
      <c r="D10" s="433"/>
      <c r="E10" s="434" t="s">
        <v>133</v>
      </c>
      <c r="F10" s="435"/>
      <c r="G10" s="435"/>
      <c r="H10" s="435"/>
      <c r="I10" s="435"/>
      <c r="J10" s="435"/>
      <c r="K10" s="436"/>
      <c r="L10" s="80"/>
      <c r="AD10" s="80"/>
    </row>
    <row r="11" spans="1:30" ht="24.6" customHeight="1" x14ac:dyDescent="0.25">
      <c r="A11" s="137">
        <v>6</v>
      </c>
      <c r="B11" s="433" t="s">
        <v>114</v>
      </c>
      <c r="C11" s="433"/>
      <c r="D11" s="433"/>
      <c r="E11" s="437" t="s">
        <v>1096</v>
      </c>
      <c r="F11" s="437"/>
      <c r="G11" s="437"/>
      <c r="H11" s="437"/>
      <c r="I11" s="437"/>
      <c r="J11" s="437"/>
      <c r="K11" s="437"/>
      <c r="L11" s="80"/>
      <c r="AD11" s="80"/>
    </row>
    <row r="12" spans="1:30" ht="22.35" customHeight="1" x14ac:dyDescent="0.25">
      <c r="A12" s="137">
        <v>7</v>
      </c>
      <c r="B12" s="433" t="s">
        <v>16</v>
      </c>
      <c r="C12" s="433"/>
      <c r="D12" s="433"/>
      <c r="E12" s="438" t="s">
        <v>1097</v>
      </c>
      <c r="F12" s="438"/>
      <c r="G12" s="438"/>
      <c r="H12" s="438"/>
      <c r="I12" s="438"/>
      <c r="J12" s="438"/>
      <c r="K12" s="438"/>
      <c r="L12" s="80"/>
      <c r="AD12" s="80"/>
    </row>
    <row r="13" spans="1:30" ht="27.95" customHeight="1" x14ac:dyDescent="0.25">
      <c r="A13" s="137">
        <v>8</v>
      </c>
      <c r="B13" s="433" t="s">
        <v>19</v>
      </c>
      <c r="C13" s="433"/>
      <c r="D13" s="433"/>
      <c r="E13" s="438" t="s">
        <v>1098</v>
      </c>
      <c r="F13" s="438"/>
      <c r="G13" s="438"/>
      <c r="H13" s="438"/>
      <c r="I13" s="438"/>
      <c r="J13" s="438"/>
      <c r="K13" s="438"/>
      <c r="L13" s="80"/>
      <c r="AD13" s="80"/>
    </row>
    <row r="14" spans="1:30" ht="85.5" customHeight="1" thickBot="1" x14ac:dyDescent="0.3">
      <c r="A14" s="82">
        <v>9</v>
      </c>
      <c r="B14" s="443" t="s">
        <v>8</v>
      </c>
      <c r="C14" s="443"/>
      <c r="D14" s="443"/>
      <c r="E14" s="444" t="s">
        <v>1322</v>
      </c>
      <c r="F14" s="444"/>
      <c r="G14" s="444"/>
      <c r="H14" s="444"/>
      <c r="I14" s="444"/>
      <c r="J14" s="444"/>
      <c r="K14" s="444"/>
      <c r="L14" s="80"/>
      <c r="AD14" s="80"/>
    </row>
    <row r="15" spans="1:30" ht="8.85" customHeight="1" thickBot="1" x14ac:dyDescent="0.3">
      <c r="A15" s="390"/>
      <c r="B15" s="390"/>
      <c r="C15" s="390"/>
      <c r="D15" s="390"/>
      <c r="E15" s="390"/>
      <c r="F15" s="390"/>
      <c r="G15" s="390"/>
      <c r="H15" s="390"/>
      <c r="I15" s="390"/>
      <c r="J15" s="390"/>
      <c r="K15" s="390"/>
      <c r="L15" s="80"/>
      <c r="AD15" s="80"/>
    </row>
    <row r="16" spans="1:30" ht="19.899999999999999" customHeight="1" x14ac:dyDescent="0.25">
      <c r="A16" s="432" t="s">
        <v>1051</v>
      </c>
      <c r="B16" s="432"/>
      <c r="C16" s="432"/>
      <c r="D16" s="432"/>
      <c r="E16" s="432"/>
      <c r="F16" s="432"/>
      <c r="G16" s="432"/>
      <c r="H16" s="432"/>
      <c r="I16" s="432"/>
      <c r="J16" s="432"/>
      <c r="K16" s="432"/>
      <c r="L16" s="80"/>
      <c r="AD16" s="80"/>
    </row>
    <row r="17" spans="1:30" ht="15" hidden="1" customHeight="1" x14ac:dyDescent="0.25">
      <c r="A17" s="85">
        <v>6</v>
      </c>
      <c r="B17" s="427" t="s">
        <v>4</v>
      </c>
      <c r="C17" s="427"/>
      <c r="D17" s="428" t="s">
        <v>1053</v>
      </c>
      <c r="E17" s="428"/>
      <c r="F17" s="428"/>
      <c r="G17" s="428"/>
      <c r="H17" s="428"/>
      <c r="I17" s="428"/>
      <c r="J17" s="428"/>
      <c r="K17" s="428"/>
      <c r="L17" s="80"/>
      <c r="AD17" s="80"/>
    </row>
    <row r="18" spans="1:30" ht="33.200000000000003" customHeight="1" x14ac:dyDescent="0.25">
      <c r="A18" s="137">
        <v>10</v>
      </c>
      <c r="B18" s="413" t="s">
        <v>4</v>
      </c>
      <c r="C18" s="413"/>
      <c r="D18" s="429" t="s">
        <v>141</v>
      </c>
      <c r="E18" s="429"/>
      <c r="F18" s="429"/>
      <c r="G18" s="429"/>
      <c r="H18" s="429"/>
      <c r="I18" s="429"/>
      <c r="J18" s="429"/>
      <c r="K18" s="429"/>
      <c r="L18" s="80"/>
      <c r="AD18" s="80"/>
    </row>
    <row r="19" spans="1:30" ht="72.95" customHeight="1" thickBot="1" x14ac:dyDescent="0.3">
      <c r="A19" s="86">
        <v>11</v>
      </c>
      <c r="B19" s="430" t="s">
        <v>1099</v>
      </c>
      <c r="C19" s="430"/>
      <c r="D19" s="431" t="s">
        <v>1100</v>
      </c>
      <c r="E19" s="431"/>
      <c r="F19" s="431"/>
      <c r="G19" s="431"/>
      <c r="H19" s="431"/>
      <c r="I19" s="431"/>
      <c r="J19" s="431"/>
      <c r="K19" s="431"/>
      <c r="L19" s="80"/>
      <c r="AD19" s="87" t="s">
        <v>170</v>
      </c>
    </row>
    <row r="20" spans="1:30" ht="9.1999999999999993" customHeight="1" thickBot="1" x14ac:dyDescent="0.3">
      <c r="A20" s="396"/>
      <c r="B20" s="396"/>
      <c r="C20" s="396"/>
      <c r="D20" s="396"/>
      <c r="E20" s="396"/>
      <c r="F20" s="396"/>
      <c r="G20" s="396"/>
      <c r="H20" s="396"/>
      <c r="I20" s="396"/>
      <c r="J20" s="396"/>
      <c r="K20" s="396"/>
      <c r="L20" s="80"/>
    </row>
    <row r="21" spans="1:30" ht="15.95" customHeight="1" x14ac:dyDescent="0.25">
      <c r="A21" s="88">
        <v>12</v>
      </c>
      <c r="B21" s="425" t="s">
        <v>17</v>
      </c>
      <c r="C21" s="425"/>
      <c r="D21" s="426" t="s">
        <v>104</v>
      </c>
      <c r="E21" s="426"/>
      <c r="F21" s="426"/>
      <c r="G21" s="426"/>
      <c r="H21" s="426"/>
      <c r="I21" s="426"/>
      <c r="J21" s="426"/>
      <c r="K21" s="426"/>
      <c r="L21" s="80"/>
    </row>
    <row r="22" spans="1:30" ht="20.85" customHeight="1" x14ac:dyDescent="0.25">
      <c r="A22" s="95">
        <v>13</v>
      </c>
      <c r="B22" s="413" t="s">
        <v>18</v>
      </c>
      <c r="C22" s="413"/>
      <c r="D22" s="424" t="s">
        <v>28</v>
      </c>
      <c r="E22" s="424"/>
      <c r="F22" s="424"/>
      <c r="G22" s="424"/>
      <c r="H22" s="424"/>
      <c r="I22" s="424"/>
      <c r="J22" s="424"/>
      <c r="K22" s="424"/>
      <c r="L22" s="80"/>
    </row>
    <row r="23" spans="1:30" ht="56.25" customHeight="1" x14ac:dyDescent="0.25">
      <c r="A23" s="95">
        <v>14</v>
      </c>
      <c r="B23" s="413" t="s">
        <v>0</v>
      </c>
      <c r="C23" s="413"/>
      <c r="D23" s="422" t="s">
        <v>113</v>
      </c>
      <c r="E23" s="422"/>
      <c r="F23" s="422"/>
      <c r="G23" s="422"/>
      <c r="H23" s="422"/>
      <c r="I23" s="422"/>
      <c r="J23" s="422"/>
      <c r="K23" s="422"/>
      <c r="L23" s="80"/>
    </row>
    <row r="24" spans="1:30" ht="122.1" customHeight="1" x14ac:dyDescent="0.25">
      <c r="A24" s="95">
        <v>15</v>
      </c>
      <c r="B24" s="413" t="s">
        <v>1058</v>
      </c>
      <c r="C24" s="413"/>
      <c r="D24" s="422" t="s">
        <v>1347</v>
      </c>
      <c r="E24" s="422"/>
      <c r="F24" s="422"/>
      <c r="G24" s="422"/>
      <c r="H24" s="422"/>
      <c r="I24" s="422"/>
      <c r="J24" s="422"/>
      <c r="K24" s="422"/>
      <c r="L24" s="80"/>
    </row>
    <row r="25" spans="1:30" ht="409.6" customHeight="1" x14ac:dyDescent="0.25">
      <c r="A25" s="95">
        <v>16</v>
      </c>
      <c r="B25" s="413" t="s">
        <v>1059</v>
      </c>
      <c r="C25" s="413"/>
      <c r="D25" s="423" t="s">
        <v>1110</v>
      </c>
      <c r="E25" s="423"/>
      <c r="F25" s="423"/>
      <c r="G25" s="423"/>
      <c r="H25" s="423"/>
      <c r="I25" s="423"/>
      <c r="J25" s="423"/>
      <c r="K25" s="423"/>
      <c r="L25" s="80"/>
    </row>
    <row r="26" spans="1:30" ht="212.1" customHeight="1" x14ac:dyDescent="0.25">
      <c r="A26" s="95">
        <v>17</v>
      </c>
      <c r="B26" s="413" t="s">
        <v>1060</v>
      </c>
      <c r="C26" s="413"/>
      <c r="D26" s="424" t="s">
        <v>1348</v>
      </c>
      <c r="E26" s="424"/>
      <c r="F26" s="424"/>
      <c r="G26" s="424"/>
      <c r="H26" s="424"/>
      <c r="I26" s="424"/>
      <c r="J26" s="424"/>
      <c r="K26" s="424"/>
      <c r="L26" s="80"/>
    </row>
    <row r="27" spans="1:30" ht="409.6" customHeight="1" thickBot="1" x14ac:dyDescent="0.3">
      <c r="A27" s="86">
        <v>18</v>
      </c>
      <c r="B27" s="403" t="s">
        <v>1062</v>
      </c>
      <c r="C27" s="403"/>
      <c r="D27" s="411" t="s">
        <v>1373</v>
      </c>
      <c r="E27" s="411"/>
      <c r="F27" s="411"/>
      <c r="G27" s="411"/>
      <c r="H27" s="411"/>
      <c r="I27" s="411"/>
      <c r="J27" s="411"/>
      <c r="K27" s="411"/>
      <c r="L27" s="80"/>
    </row>
    <row r="28" spans="1:30" ht="13.7" customHeight="1" thickBot="1" x14ac:dyDescent="0.3">
      <c r="A28" s="396"/>
      <c r="B28" s="396"/>
      <c r="C28" s="396"/>
      <c r="D28" s="396"/>
      <c r="E28" s="396"/>
      <c r="F28" s="396"/>
      <c r="G28" s="396"/>
      <c r="H28" s="396"/>
      <c r="I28" s="396"/>
      <c r="J28" s="396"/>
      <c r="K28" s="396"/>
      <c r="L28" s="80"/>
    </row>
    <row r="29" spans="1:30" ht="43.9" customHeight="1" x14ac:dyDescent="0.25">
      <c r="A29" s="88">
        <v>19</v>
      </c>
      <c r="B29" s="420" t="s">
        <v>1064</v>
      </c>
      <c r="C29" s="420"/>
      <c r="D29" s="421" t="s">
        <v>1101</v>
      </c>
      <c r="E29" s="421"/>
      <c r="F29" s="421"/>
      <c r="G29" s="421"/>
      <c r="H29" s="421"/>
      <c r="I29" s="421"/>
      <c r="J29" s="421"/>
      <c r="K29" s="421"/>
      <c r="L29" s="80"/>
    </row>
    <row r="30" spans="1:30" ht="120.2" customHeight="1" x14ac:dyDescent="0.25">
      <c r="A30" s="95">
        <v>20</v>
      </c>
      <c r="B30" s="402" t="s">
        <v>1065</v>
      </c>
      <c r="C30" s="402"/>
      <c r="D30" s="414" t="s">
        <v>1111</v>
      </c>
      <c r="E30" s="414"/>
      <c r="F30" s="414"/>
      <c r="G30" s="414"/>
      <c r="H30" s="414"/>
      <c r="I30" s="414"/>
      <c r="J30" s="414"/>
      <c r="K30" s="414"/>
      <c r="L30" s="80"/>
    </row>
    <row r="31" spans="1:30" ht="409.6" customHeight="1" thickBot="1" x14ac:dyDescent="0.3">
      <c r="A31" s="96">
        <v>21</v>
      </c>
      <c r="B31" s="413" t="s">
        <v>1066</v>
      </c>
      <c r="C31" s="413"/>
      <c r="D31" s="414" t="s">
        <v>1374</v>
      </c>
      <c r="E31" s="414"/>
      <c r="F31" s="414"/>
      <c r="G31" s="414"/>
      <c r="H31" s="414"/>
      <c r="I31" s="414"/>
      <c r="J31" s="414"/>
      <c r="K31" s="414"/>
      <c r="L31" s="80"/>
    </row>
    <row r="32" spans="1:30" ht="9.9499999999999993" customHeight="1" thickBot="1" x14ac:dyDescent="0.3">
      <c r="A32" s="396"/>
      <c r="B32" s="396"/>
      <c r="C32" s="396"/>
      <c r="D32" s="396"/>
      <c r="E32" s="396"/>
      <c r="F32" s="396"/>
      <c r="G32" s="396"/>
      <c r="H32" s="396"/>
      <c r="I32" s="396"/>
      <c r="J32" s="396"/>
      <c r="K32" s="396"/>
      <c r="L32" s="80"/>
    </row>
    <row r="33" spans="1:12" ht="25.9" customHeight="1" x14ac:dyDescent="0.25">
      <c r="A33" s="89">
        <v>22</v>
      </c>
      <c r="B33" s="415" t="s">
        <v>1067</v>
      </c>
      <c r="C33" s="415"/>
      <c r="D33" s="416" t="s">
        <v>1068</v>
      </c>
      <c r="E33" s="416"/>
      <c r="F33" s="417" t="s">
        <v>1112</v>
      </c>
      <c r="G33" s="417"/>
      <c r="H33" s="418" t="s">
        <v>1069</v>
      </c>
      <c r="I33" s="418"/>
      <c r="J33" s="419" t="s">
        <v>1113</v>
      </c>
      <c r="K33" s="419"/>
      <c r="L33" s="80"/>
    </row>
    <row r="34" spans="1:12" ht="28.9" customHeight="1" thickBot="1" x14ac:dyDescent="0.3">
      <c r="A34" s="86">
        <v>23</v>
      </c>
      <c r="B34" s="410" t="s">
        <v>1070</v>
      </c>
      <c r="C34" s="410"/>
      <c r="D34" s="411" t="s">
        <v>1112</v>
      </c>
      <c r="E34" s="411"/>
      <c r="F34" s="411"/>
      <c r="G34" s="411"/>
      <c r="H34" s="411"/>
      <c r="I34" s="411"/>
      <c r="J34" s="411"/>
      <c r="K34" s="411"/>
      <c r="L34" s="80"/>
    </row>
    <row r="35" spans="1:12" ht="15" customHeight="1" thickBot="1" x14ac:dyDescent="0.3">
      <c r="A35" s="396"/>
      <c r="B35" s="396"/>
      <c r="C35" s="396"/>
      <c r="D35" s="396"/>
      <c r="E35" s="396"/>
      <c r="F35" s="396"/>
      <c r="G35" s="396"/>
      <c r="H35" s="396"/>
      <c r="I35" s="396"/>
      <c r="J35" s="396"/>
      <c r="K35" s="396"/>
      <c r="L35" s="80"/>
    </row>
    <row r="36" spans="1:12" ht="30" customHeight="1" x14ac:dyDescent="0.25">
      <c r="A36" s="412" t="s">
        <v>1071</v>
      </c>
      <c r="B36" s="412"/>
      <c r="C36" s="412"/>
      <c r="D36" s="90">
        <v>2016</v>
      </c>
      <c r="E36" s="90">
        <v>2017</v>
      </c>
      <c r="F36" s="90">
        <v>2018</v>
      </c>
      <c r="G36" s="90" t="s">
        <v>1072</v>
      </c>
      <c r="H36" s="90" t="s">
        <v>1072</v>
      </c>
      <c r="I36" s="90" t="s">
        <v>1072</v>
      </c>
      <c r="J36" s="90" t="s">
        <v>1072</v>
      </c>
      <c r="K36" s="91" t="s">
        <v>1073</v>
      </c>
      <c r="L36" s="80"/>
    </row>
    <row r="37" spans="1:12" ht="45" customHeight="1" x14ac:dyDescent="0.25">
      <c r="A37" s="95">
        <v>24</v>
      </c>
      <c r="B37" s="402" t="s">
        <v>1074</v>
      </c>
      <c r="C37" s="402"/>
      <c r="D37" s="103"/>
      <c r="E37" s="155">
        <v>21550000</v>
      </c>
      <c r="F37" s="155">
        <v>21620588.239999998</v>
      </c>
      <c r="G37" s="156"/>
      <c r="H37" s="156"/>
      <c r="I37" s="157"/>
      <c r="J37" s="157"/>
      <c r="K37" s="158">
        <f>SUM(D37:J37)</f>
        <v>43170588.239999995</v>
      </c>
      <c r="L37" s="80"/>
    </row>
    <row r="38" spans="1:12" ht="45" customHeight="1" x14ac:dyDescent="0.25">
      <c r="A38" s="95">
        <v>25</v>
      </c>
      <c r="B38" s="402" t="s">
        <v>1075</v>
      </c>
      <c r="C38" s="402"/>
      <c r="D38" s="103"/>
      <c r="E38" s="155">
        <v>21550000</v>
      </c>
      <c r="F38" s="155">
        <v>21620588.239999998</v>
      </c>
      <c r="G38" s="157"/>
      <c r="H38" s="157"/>
      <c r="I38" s="157"/>
      <c r="J38" s="157"/>
      <c r="K38" s="158">
        <f>SUM(D38:J38)</f>
        <v>43170588.239999995</v>
      </c>
      <c r="L38" s="80"/>
    </row>
    <row r="39" spans="1:12" ht="45" customHeight="1" x14ac:dyDescent="0.25">
      <c r="A39" s="95">
        <v>26</v>
      </c>
      <c r="B39" s="402" t="s">
        <v>6</v>
      </c>
      <c r="C39" s="402"/>
      <c r="D39" s="103"/>
      <c r="E39" s="155">
        <v>14710030</v>
      </c>
      <c r="F39" s="155">
        <v>14758213.529999999</v>
      </c>
      <c r="G39" s="157"/>
      <c r="H39" s="157"/>
      <c r="I39" s="157"/>
      <c r="J39" s="157"/>
      <c r="K39" s="158">
        <f>SUM(D39:J39)</f>
        <v>29468243.530000001</v>
      </c>
      <c r="L39" s="80"/>
    </row>
    <row r="40" spans="1:12" ht="32.65" customHeight="1" thickBot="1" x14ac:dyDescent="0.3">
      <c r="A40" s="86">
        <v>27</v>
      </c>
      <c r="B40" s="403" t="s">
        <v>5</v>
      </c>
      <c r="C40" s="403"/>
      <c r="D40" s="104"/>
      <c r="E40" s="159">
        <v>0.68259999999999998</v>
      </c>
      <c r="F40" s="159">
        <v>0.68259999999999998</v>
      </c>
      <c r="G40" s="160"/>
      <c r="H40" s="160"/>
      <c r="I40" s="160"/>
      <c r="J40" s="160"/>
      <c r="K40" s="159">
        <v>0.68259999999999998</v>
      </c>
      <c r="L40" s="80"/>
    </row>
    <row r="41" spans="1:12" ht="9.4" customHeight="1" thickBot="1" x14ac:dyDescent="0.3">
      <c r="A41" s="404"/>
      <c r="B41" s="404"/>
      <c r="C41" s="404"/>
      <c r="D41" s="404"/>
      <c r="E41" s="404"/>
      <c r="F41" s="404"/>
      <c r="G41" s="404"/>
      <c r="H41" s="404"/>
      <c r="I41" s="404"/>
      <c r="J41" s="404"/>
      <c r="K41" s="404"/>
      <c r="L41" s="80"/>
    </row>
    <row r="42" spans="1:12" ht="30" customHeight="1" thickBot="1" x14ac:dyDescent="0.3">
      <c r="A42" s="397">
        <v>28</v>
      </c>
      <c r="B42" s="405" t="s">
        <v>1077</v>
      </c>
      <c r="C42" s="405"/>
      <c r="D42" s="405"/>
      <c r="E42" s="405"/>
      <c r="F42" s="405"/>
      <c r="G42" s="405"/>
      <c r="H42" s="405"/>
      <c r="I42" s="405"/>
      <c r="J42" s="405"/>
      <c r="K42" s="405"/>
      <c r="L42" s="80"/>
    </row>
    <row r="43" spans="1:12" ht="30" customHeight="1" thickBot="1" x14ac:dyDescent="0.3">
      <c r="A43" s="397"/>
      <c r="B43" s="399" t="s">
        <v>1078</v>
      </c>
      <c r="C43" s="399"/>
      <c r="D43" s="399" t="s">
        <v>1079</v>
      </c>
      <c r="E43" s="399"/>
      <c r="F43" s="399"/>
      <c r="G43" s="399"/>
      <c r="H43" s="399"/>
      <c r="I43" s="399"/>
      <c r="J43" s="400" t="s">
        <v>1080</v>
      </c>
      <c r="K43" s="400"/>
      <c r="L43" s="80"/>
    </row>
    <row r="44" spans="1:12" ht="25.15" customHeight="1" thickBot="1" x14ac:dyDescent="0.3">
      <c r="A44" s="397"/>
      <c r="B44" s="406" t="s">
        <v>1102</v>
      </c>
      <c r="C44" s="406"/>
      <c r="D44" s="407" t="s">
        <v>1114</v>
      </c>
      <c r="E44" s="407"/>
      <c r="F44" s="407"/>
      <c r="G44" s="407"/>
      <c r="H44" s="407"/>
      <c r="I44" s="407"/>
      <c r="J44" s="409" t="s">
        <v>1115</v>
      </c>
      <c r="K44" s="409"/>
      <c r="L44" s="80"/>
    </row>
    <row r="45" spans="1:12" ht="108.6" customHeight="1" thickBot="1" x14ac:dyDescent="0.3">
      <c r="A45" s="397"/>
      <c r="B45" s="408" t="s">
        <v>1104</v>
      </c>
      <c r="C45" s="408"/>
      <c r="D45" s="407" t="s">
        <v>1116</v>
      </c>
      <c r="E45" s="407"/>
      <c r="F45" s="407"/>
      <c r="G45" s="407"/>
      <c r="H45" s="407"/>
      <c r="I45" s="407"/>
      <c r="J45" s="409" t="s">
        <v>1117</v>
      </c>
      <c r="K45" s="409"/>
      <c r="L45" s="80"/>
    </row>
    <row r="46" spans="1:12" ht="51.4" customHeight="1" thickBot="1" x14ac:dyDescent="0.3">
      <c r="A46" s="397"/>
      <c r="B46" s="408"/>
      <c r="C46" s="408"/>
      <c r="D46" s="407" t="s">
        <v>1349</v>
      </c>
      <c r="E46" s="407"/>
      <c r="F46" s="407"/>
      <c r="G46" s="407"/>
      <c r="H46" s="407"/>
      <c r="I46" s="407"/>
      <c r="J46" s="409" t="s">
        <v>1118</v>
      </c>
      <c r="K46" s="409"/>
      <c r="L46" s="80"/>
    </row>
    <row r="47" spans="1:12" ht="193.35" customHeight="1" thickBot="1" x14ac:dyDescent="0.3">
      <c r="A47" s="397"/>
      <c r="B47" s="408" t="s">
        <v>1103</v>
      </c>
      <c r="C47" s="408"/>
      <c r="D47" s="407" t="s">
        <v>1119</v>
      </c>
      <c r="E47" s="407"/>
      <c r="F47" s="407"/>
      <c r="G47" s="407"/>
      <c r="H47" s="407"/>
      <c r="I47" s="407"/>
      <c r="J47" s="409" t="s">
        <v>1120</v>
      </c>
      <c r="K47" s="409"/>
      <c r="L47" s="80"/>
    </row>
    <row r="48" spans="1:12" ht="90.4" customHeight="1" thickBot="1" x14ac:dyDescent="0.3">
      <c r="A48" s="397"/>
      <c r="B48" s="408" t="s">
        <v>1121</v>
      </c>
      <c r="C48" s="408"/>
      <c r="D48" s="407" t="s">
        <v>1122</v>
      </c>
      <c r="E48" s="407"/>
      <c r="F48" s="407"/>
      <c r="G48" s="407"/>
      <c r="H48" s="407"/>
      <c r="I48" s="407"/>
      <c r="J48" s="409" t="s">
        <v>1123</v>
      </c>
      <c r="K48" s="409"/>
      <c r="L48" s="80"/>
    </row>
    <row r="49" spans="1:12" ht="9.4" customHeight="1" thickBot="1" x14ac:dyDescent="0.3">
      <c r="A49" s="396"/>
      <c r="B49" s="396"/>
      <c r="C49" s="396"/>
      <c r="D49" s="396"/>
      <c r="E49" s="396"/>
      <c r="F49" s="396"/>
      <c r="G49" s="396"/>
      <c r="H49" s="396"/>
      <c r="I49" s="396"/>
      <c r="J49" s="396"/>
      <c r="K49" s="396"/>
      <c r="L49" s="80"/>
    </row>
    <row r="50" spans="1:12" ht="30" customHeight="1" thickBot="1" x14ac:dyDescent="0.3">
      <c r="A50" s="397">
        <v>29</v>
      </c>
      <c r="B50" s="398" t="s">
        <v>115</v>
      </c>
      <c r="C50" s="398"/>
      <c r="D50" s="398"/>
      <c r="E50" s="398"/>
      <c r="F50" s="398"/>
      <c r="G50" s="398"/>
      <c r="H50" s="398"/>
      <c r="I50" s="398"/>
      <c r="J50" s="398"/>
      <c r="K50" s="398"/>
      <c r="L50" s="80"/>
    </row>
    <row r="51" spans="1:12" ht="42.75" customHeight="1" thickBot="1" x14ac:dyDescent="0.3">
      <c r="A51" s="397"/>
      <c r="B51" s="399" t="s">
        <v>117</v>
      </c>
      <c r="C51" s="399"/>
      <c r="D51" s="399" t="s">
        <v>1084</v>
      </c>
      <c r="E51" s="399"/>
      <c r="F51" s="399" t="s">
        <v>929</v>
      </c>
      <c r="G51" s="399"/>
      <c r="H51" s="399" t="s">
        <v>1085</v>
      </c>
      <c r="I51" s="399"/>
      <c r="J51" s="400" t="s">
        <v>1086</v>
      </c>
      <c r="K51" s="400"/>
      <c r="L51" s="80"/>
    </row>
    <row r="52" spans="1:12" ht="30" customHeight="1" thickBot="1" x14ac:dyDescent="0.3">
      <c r="A52" s="397"/>
      <c r="B52" s="401" t="s">
        <v>1087</v>
      </c>
      <c r="C52" s="401"/>
      <c r="D52" s="387" t="s">
        <v>1088</v>
      </c>
      <c r="E52" s="387"/>
      <c r="F52" s="387" t="s">
        <v>1105</v>
      </c>
      <c r="G52" s="387"/>
      <c r="H52" s="388">
        <v>1</v>
      </c>
      <c r="I52" s="388"/>
      <c r="J52" s="391">
        <v>21</v>
      </c>
      <c r="K52" s="391"/>
      <c r="L52" s="80"/>
    </row>
    <row r="53" spans="1:12" ht="55.5" customHeight="1" thickBot="1" x14ac:dyDescent="0.4">
      <c r="A53" s="397"/>
      <c r="B53" s="392" t="s">
        <v>1328</v>
      </c>
      <c r="C53" s="392"/>
      <c r="D53" s="393" t="s">
        <v>1088</v>
      </c>
      <c r="E53" s="393"/>
      <c r="F53" s="393" t="s">
        <v>1329</v>
      </c>
      <c r="G53" s="393"/>
      <c r="H53" s="394" t="s">
        <v>1350</v>
      </c>
      <c r="I53" s="394"/>
      <c r="J53" s="395" t="s">
        <v>1334</v>
      </c>
      <c r="K53" s="395"/>
      <c r="L53" s="92"/>
    </row>
    <row r="54" spans="1:12" ht="44.1" customHeight="1" thickBot="1" x14ac:dyDescent="0.3">
      <c r="A54" s="397"/>
      <c r="B54" s="386" t="s">
        <v>1124</v>
      </c>
      <c r="C54" s="386"/>
      <c r="D54" s="387" t="s">
        <v>1090</v>
      </c>
      <c r="E54" s="387"/>
      <c r="F54" s="387" t="s">
        <v>962</v>
      </c>
      <c r="G54" s="387"/>
      <c r="H54" s="388">
        <v>300</v>
      </c>
      <c r="I54" s="388"/>
      <c r="J54" s="389">
        <v>2000000</v>
      </c>
      <c r="K54" s="389"/>
    </row>
    <row r="55" spans="1:12" ht="15" customHeight="1" thickBot="1" x14ac:dyDescent="0.3">
      <c r="A55" s="390"/>
      <c r="B55" s="390"/>
      <c r="C55" s="390"/>
      <c r="D55" s="390"/>
      <c r="E55" s="390"/>
      <c r="F55" s="390"/>
      <c r="G55" s="390"/>
      <c r="H55" s="390"/>
      <c r="I55" s="390"/>
      <c r="J55" s="390"/>
      <c r="K55" s="390"/>
    </row>
    <row r="56" spans="1:12" ht="30" customHeight="1" thickBot="1" x14ac:dyDescent="0.3">
      <c r="A56" s="138">
        <v>30</v>
      </c>
      <c r="B56" s="384" t="s">
        <v>1092</v>
      </c>
      <c r="C56" s="384"/>
      <c r="D56" s="385" t="s">
        <v>1093</v>
      </c>
      <c r="E56" s="385"/>
      <c r="F56" s="385"/>
      <c r="G56" s="385"/>
      <c r="H56" s="385"/>
      <c r="I56" s="385"/>
      <c r="J56" s="385"/>
      <c r="K56" s="385"/>
    </row>
  </sheetData>
  <mergeCells count="117">
    <mergeCell ref="A1:K1"/>
    <mergeCell ref="B2:E2"/>
    <mergeCell ref="F2:K2"/>
    <mergeCell ref="A3:K3"/>
    <mergeCell ref="A4:K4"/>
    <mergeCell ref="B5:D5"/>
    <mergeCell ref="E5:K5"/>
    <mergeCell ref="A6:A7"/>
    <mergeCell ref="B6:D7"/>
    <mergeCell ref="E6:K6"/>
    <mergeCell ref="F7:H7"/>
    <mergeCell ref="J7:K7"/>
    <mergeCell ref="A8:A9"/>
    <mergeCell ref="B8:D9"/>
    <mergeCell ref="E8:K8"/>
    <mergeCell ref="F9:H9"/>
    <mergeCell ref="J9:K9"/>
    <mergeCell ref="B13:D13"/>
    <mergeCell ref="E13:K13"/>
    <mergeCell ref="B14:D14"/>
    <mergeCell ref="E14:K14"/>
    <mergeCell ref="A15:K15"/>
    <mergeCell ref="A16:K16"/>
    <mergeCell ref="B10:D10"/>
    <mergeCell ref="E10:K10"/>
    <mergeCell ref="B11:D11"/>
    <mergeCell ref="E11:K11"/>
    <mergeCell ref="B12:D12"/>
    <mergeCell ref="E12:K12"/>
    <mergeCell ref="A20:K20"/>
    <mergeCell ref="B21:C21"/>
    <mergeCell ref="D21:K21"/>
    <mergeCell ref="B22:C22"/>
    <mergeCell ref="D22:K22"/>
    <mergeCell ref="B23:C23"/>
    <mergeCell ref="D23:K23"/>
    <mergeCell ref="B17:C17"/>
    <mergeCell ref="D17:K17"/>
    <mergeCell ref="B18:C18"/>
    <mergeCell ref="D18:K18"/>
    <mergeCell ref="B19:C19"/>
    <mergeCell ref="D19:K19"/>
    <mergeCell ref="B27:C27"/>
    <mergeCell ref="D27:K27"/>
    <mergeCell ref="A28:K28"/>
    <mergeCell ref="B29:C29"/>
    <mergeCell ref="D29:K29"/>
    <mergeCell ref="B30:C30"/>
    <mergeCell ref="D30:K30"/>
    <mergeCell ref="B24:C24"/>
    <mergeCell ref="D24:K24"/>
    <mergeCell ref="B25:C25"/>
    <mergeCell ref="D25:K25"/>
    <mergeCell ref="B26:C26"/>
    <mergeCell ref="D26:K26"/>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39:C39"/>
    <mergeCell ref="B40:C40"/>
    <mergeCell ref="A41:K41"/>
    <mergeCell ref="A42:A48"/>
    <mergeCell ref="B42:K42"/>
    <mergeCell ref="B43:C43"/>
    <mergeCell ref="D43:I43"/>
    <mergeCell ref="J43:K43"/>
    <mergeCell ref="B44:C44"/>
    <mergeCell ref="D44:I44"/>
    <mergeCell ref="B47:C47"/>
    <mergeCell ref="D47:I47"/>
    <mergeCell ref="J47:K47"/>
    <mergeCell ref="B48:C48"/>
    <mergeCell ref="D48:I48"/>
    <mergeCell ref="J48:K48"/>
    <mergeCell ref="J44:K44"/>
    <mergeCell ref="B45:C46"/>
    <mergeCell ref="D45:I45"/>
    <mergeCell ref="J45:K45"/>
    <mergeCell ref="D46:I46"/>
    <mergeCell ref="J46:K46"/>
    <mergeCell ref="A49:K49"/>
    <mergeCell ref="A50:A54"/>
    <mergeCell ref="B50:K50"/>
    <mergeCell ref="B51:C51"/>
    <mergeCell ref="D51:E51"/>
    <mergeCell ref="F51:G51"/>
    <mergeCell ref="H51:I51"/>
    <mergeCell ref="J51:K51"/>
    <mergeCell ref="B52:C52"/>
    <mergeCell ref="D52:E52"/>
    <mergeCell ref="B56:C56"/>
    <mergeCell ref="D56:K56"/>
    <mergeCell ref="B54:C54"/>
    <mergeCell ref="D54:E54"/>
    <mergeCell ref="F54:G54"/>
    <mergeCell ref="H54:I54"/>
    <mergeCell ref="J54:K54"/>
    <mergeCell ref="A55:K55"/>
    <mergeCell ref="F52:G52"/>
    <mergeCell ref="H52:I52"/>
    <mergeCell ref="J52:K52"/>
    <mergeCell ref="B53:C53"/>
    <mergeCell ref="D53:E53"/>
    <mergeCell ref="F53:G53"/>
    <mergeCell ref="H53:I53"/>
    <mergeCell ref="J53:K53"/>
  </mergeCells>
  <conditionalFormatting sqref="D22:D24">
    <cfRule type="containsText" priority="3" operator="containsText" text="wybierz"/>
  </conditionalFormatting>
  <conditionalFormatting sqref="D25">
    <cfRule type="containsText" priority="2" operator="containsText" text="wybierz"/>
  </conditionalFormatting>
  <conditionalFormatting sqref="D26">
    <cfRule type="containsText" priority="1" operator="containsText" text="wybierz"/>
  </conditionalFormatting>
  <dataValidations count="6">
    <dataValidation type="list" allowBlank="1" showInputMessage="1" showErrorMessage="1" prompt="wybierz Cel Tematyczny" sqref="D22:K22">
      <formula1>CT</formula1>
      <formula2>0</formula2>
    </dataValidation>
    <dataValidation type="list" allowBlank="1" showInputMessage="1" showErrorMessage="1" prompt="wybierz fundusz" sqref="D21:K21">
      <formula1>fundusz</formula1>
      <formula2>0</formula2>
    </dataValidation>
    <dataValidation type="list" allowBlank="1" showInputMessage="1" showErrorMessage="1" prompt="wybierz narzędzie PP" sqref="D19:K19">
      <formula1>narzedzia_PP_cale</formula1>
      <formula2>0</formula2>
    </dataValidation>
    <dataValidation allowBlank="1" showInputMessage="1" showErrorMessage="1" prompt="zgodnie z właściwym PO" sqref="E11:K13">
      <formula1>0</formula1>
      <formula2>0</formula2>
    </dataValidation>
    <dataValidation type="list" allowBlank="1" showInputMessage="1" showErrorMessage="1" prompt="wybierz PI z listy" sqref="D23:K23">
      <formula1>PI</formula1>
      <formula2>0</formula2>
    </dataValidation>
    <dataValidation type="list" allowBlank="1" showInputMessage="1" showErrorMessage="1" prompt="wybierz Program z listy" sqref="E10:K10">
      <formula1>Programy</formula1>
      <formula2>0</formula2>
    </dataValidation>
  </dataValidations>
  <pageMargins left="0.31527777777777799" right="0.31527777777777799" top="0.55138888888888904" bottom="0.55138888888888904" header="0.51180555555555496" footer="0.51180555555555496"/>
  <pageSetup paperSize="9" scale="87" firstPageNumber="0" fitToHeight="0" orientation="portrait" r:id="rId1"/>
  <rowBreaks count="4" manualBreakCount="4">
    <brk id="24" max="16383" man="1"/>
    <brk id="27" max="16383" man="1"/>
    <brk id="34" max="16383" man="1"/>
    <brk id="4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7" tint="-0.249977111117893"/>
  </sheetPr>
  <dimension ref="A1:K47"/>
  <sheetViews>
    <sheetView view="pageBreakPreview" zoomScale="75" zoomScaleNormal="100" zoomScaleSheetLayoutView="75" workbookViewId="0">
      <selection activeCell="O6" sqref="O6"/>
    </sheetView>
  </sheetViews>
  <sheetFormatPr defaultRowHeight="12.75" x14ac:dyDescent="0.2"/>
  <cols>
    <col min="1" max="1" width="5.140625" style="2"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372" t="s">
        <v>7</v>
      </c>
      <c r="B1" s="373"/>
      <c r="C1" s="373"/>
      <c r="D1" s="373"/>
      <c r="E1" s="374"/>
    </row>
    <row r="2" spans="1:6" ht="42.75" customHeight="1" x14ac:dyDescent="0.4">
      <c r="A2" s="375">
        <v>1</v>
      </c>
      <c r="B2" s="36" t="s">
        <v>166</v>
      </c>
      <c r="C2" s="377" t="s">
        <v>1037</v>
      </c>
      <c r="D2" s="378"/>
      <c r="E2" s="379"/>
      <c r="F2" s="25"/>
    </row>
    <row r="3" spans="1:6" ht="40.5" customHeight="1" thickBot="1" x14ac:dyDescent="0.25">
      <c r="A3" s="376"/>
      <c r="B3" s="37" t="s">
        <v>167</v>
      </c>
      <c r="C3" s="380" t="s">
        <v>939</v>
      </c>
      <c r="D3" s="381"/>
      <c r="E3" s="382"/>
    </row>
    <row r="4" spans="1:6" ht="15" customHeight="1" thickBot="1" x14ac:dyDescent="0.25">
      <c r="A4" s="383"/>
      <c r="B4" s="383"/>
      <c r="C4" s="383"/>
      <c r="D4" s="383"/>
      <c r="E4" s="383"/>
    </row>
    <row r="5" spans="1:6" ht="24.95" customHeight="1" thickBot="1" x14ac:dyDescent="0.25">
      <c r="A5" s="38">
        <v>2</v>
      </c>
      <c r="B5" s="367" t="s">
        <v>118</v>
      </c>
      <c r="C5" s="368"/>
      <c r="D5" s="368"/>
      <c r="E5" s="369"/>
    </row>
    <row r="6" spans="1:6" ht="60.75" customHeight="1" x14ac:dyDescent="0.2">
      <c r="A6" s="39" t="s">
        <v>120</v>
      </c>
      <c r="B6" s="47" t="s">
        <v>147</v>
      </c>
      <c r="C6" s="47" t="s">
        <v>165</v>
      </c>
      <c r="D6" s="47" t="s">
        <v>148</v>
      </c>
      <c r="E6" s="48" t="s">
        <v>119</v>
      </c>
    </row>
    <row r="7" spans="1:6" ht="136.5" customHeight="1" x14ac:dyDescent="0.2">
      <c r="A7" s="41">
        <v>1</v>
      </c>
      <c r="B7" s="151" t="s">
        <v>987</v>
      </c>
      <c r="C7" s="33" t="s">
        <v>1029</v>
      </c>
      <c r="D7" s="151" t="s">
        <v>995</v>
      </c>
      <c r="E7" s="151" t="s">
        <v>967</v>
      </c>
    </row>
    <row r="8" spans="1:6" ht="269.25" customHeight="1" x14ac:dyDescent="0.2">
      <c r="A8" s="41">
        <v>2</v>
      </c>
      <c r="B8" s="151" t="s">
        <v>985</v>
      </c>
      <c r="C8" s="56" t="s">
        <v>966</v>
      </c>
      <c r="D8" s="42" t="s">
        <v>995</v>
      </c>
      <c r="E8" s="151" t="s">
        <v>1025</v>
      </c>
    </row>
    <row r="9" spans="1:6" ht="130.5" customHeight="1" x14ac:dyDescent="0.2">
      <c r="A9" s="45">
        <v>3</v>
      </c>
      <c r="B9" s="151" t="s">
        <v>986</v>
      </c>
      <c r="C9" s="56" t="s">
        <v>971</v>
      </c>
      <c r="D9" s="151" t="s">
        <v>970</v>
      </c>
      <c r="E9" s="151" t="s">
        <v>1368</v>
      </c>
    </row>
    <row r="10" spans="1:6" ht="240.75" customHeight="1" x14ac:dyDescent="0.2">
      <c r="A10" s="45">
        <v>4</v>
      </c>
      <c r="B10" s="151" t="s">
        <v>988</v>
      </c>
      <c r="C10" s="56" t="s">
        <v>974</v>
      </c>
      <c r="D10" s="151" t="s">
        <v>970</v>
      </c>
      <c r="E10" s="151" t="s">
        <v>976</v>
      </c>
    </row>
    <row r="11" spans="1:6" ht="224.25" customHeight="1" x14ac:dyDescent="0.2">
      <c r="A11" s="45">
        <v>5</v>
      </c>
      <c r="B11" s="151" t="s">
        <v>989</v>
      </c>
      <c r="C11" s="33" t="s">
        <v>1030</v>
      </c>
      <c r="D11" s="151" t="s">
        <v>970</v>
      </c>
      <c r="E11" s="151" t="s">
        <v>1032</v>
      </c>
    </row>
    <row r="12" spans="1:6" ht="237.75" customHeight="1" x14ac:dyDescent="0.2">
      <c r="A12" s="45">
        <v>6</v>
      </c>
      <c r="B12" s="151" t="s">
        <v>990</v>
      </c>
      <c r="C12" s="33" t="s">
        <v>1031</v>
      </c>
      <c r="D12" s="151" t="s">
        <v>970</v>
      </c>
      <c r="E12" s="151" t="s">
        <v>1033</v>
      </c>
    </row>
    <row r="13" spans="1:6" ht="218.25" customHeight="1" x14ac:dyDescent="0.2">
      <c r="A13" s="45">
        <v>7</v>
      </c>
      <c r="B13" s="151" t="s">
        <v>991</v>
      </c>
      <c r="C13" s="56" t="s">
        <v>972</v>
      </c>
      <c r="D13" s="151" t="s">
        <v>970</v>
      </c>
      <c r="E13" s="151" t="s">
        <v>977</v>
      </c>
    </row>
    <row r="14" spans="1:6" ht="199.5" customHeight="1" x14ac:dyDescent="0.2">
      <c r="A14" s="45">
        <v>8</v>
      </c>
      <c r="B14" s="151" t="s">
        <v>993</v>
      </c>
      <c r="C14" s="33" t="s">
        <v>973</v>
      </c>
      <c r="D14" s="151" t="s">
        <v>970</v>
      </c>
      <c r="E14" s="151" t="s">
        <v>1034</v>
      </c>
    </row>
    <row r="15" spans="1:6" ht="360" customHeight="1" x14ac:dyDescent="0.2">
      <c r="A15" s="45">
        <v>9</v>
      </c>
      <c r="B15" s="151" t="s">
        <v>994</v>
      </c>
      <c r="C15" s="56" t="s">
        <v>975</v>
      </c>
      <c r="D15" s="151" t="s">
        <v>970</v>
      </c>
      <c r="E15" s="151" t="s">
        <v>978</v>
      </c>
    </row>
    <row r="16" spans="1:6" ht="406.5" customHeight="1" x14ac:dyDescent="0.2">
      <c r="A16" s="45">
        <v>10</v>
      </c>
      <c r="B16" s="151" t="s">
        <v>1021</v>
      </c>
      <c r="C16" s="56" t="s">
        <v>979</v>
      </c>
      <c r="D16" s="151" t="s">
        <v>970</v>
      </c>
      <c r="E16" s="151" t="s">
        <v>980</v>
      </c>
    </row>
    <row r="17" spans="1:11" ht="405.75" customHeight="1" x14ac:dyDescent="0.2">
      <c r="A17" s="45">
        <v>11</v>
      </c>
      <c r="B17" s="151" t="s">
        <v>1020</v>
      </c>
      <c r="C17" s="56" t="s">
        <v>981</v>
      </c>
      <c r="D17" s="151" t="s">
        <v>970</v>
      </c>
      <c r="E17" s="151" t="s">
        <v>982</v>
      </c>
      <c r="K17" s="64" t="s">
        <v>1019</v>
      </c>
    </row>
    <row r="18" spans="1:11" ht="327" customHeight="1" x14ac:dyDescent="0.2">
      <c r="A18" s="45">
        <v>12</v>
      </c>
      <c r="B18" s="151" t="s">
        <v>1027</v>
      </c>
      <c r="C18" s="33" t="s">
        <v>1035</v>
      </c>
      <c r="D18" s="151" t="s">
        <v>970</v>
      </c>
      <c r="E18" s="151" t="s">
        <v>1028</v>
      </c>
    </row>
    <row r="19" spans="1:11" ht="106.5" customHeight="1" thickBot="1" x14ac:dyDescent="0.25">
      <c r="A19" s="45">
        <v>13</v>
      </c>
      <c r="B19" s="49" t="s">
        <v>992</v>
      </c>
      <c r="C19" s="57" t="s">
        <v>983</v>
      </c>
      <c r="D19" s="49" t="s">
        <v>970</v>
      </c>
      <c r="E19" s="49" t="s">
        <v>984</v>
      </c>
    </row>
    <row r="20" spans="1:11" ht="41.25" customHeight="1" x14ac:dyDescent="0.2">
      <c r="A20" s="50"/>
      <c r="B20" s="51"/>
      <c r="C20" s="58"/>
      <c r="D20" s="52"/>
      <c r="E20" s="51"/>
    </row>
    <row r="21" spans="1:11" ht="15" customHeight="1" thickBot="1" x14ac:dyDescent="0.25">
      <c r="A21" s="366"/>
      <c r="B21" s="366"/>
      <c r="C21" s="366"/>
      <c r="D21" s="366"/>
      <c r="E21" s="366"/>
    </row>
    <row r="22" spans="1:11" ht="24.95" customHeight="1" thickBot="1" x14ac:dyDescent="0.25">
      <c r="A22" s="149">
        <v>3</v>
      </c>
      <c r="B22" s="367" t="s">
        <v>121</v>
      </c>
      <c r="C22" s="368"/>
      <c r="D22" s="368"/>
      <c r="E22" s="369"/>
    </row>
    <row r="23" spans="1:11" ht="30" customHeight="1" x14ac:dyDescent="0.2">
      <c r="A23" s="39" t="s">
        <v>120</v>
      </c>
      <c r="B23" s="370" t="s">
        <v>165</v>
      </c>
      <c r="C23" s="370"/>
      <c r="D23" s="150" t="s">
        <v>148</v>
      </c>
      <c r="E23" s="40" t="s">
        <v>122</v>
      </c>
    </row>
    <row r="24" spans="1:11" ht="121.5" customHeight="1" x14ac:dyDescent="0.35">
      <c r="A24" s="41">
        <v>1</v>
      </c>
      <c r="B24" s="371" t="s">
        <v>1365</v>
      </c>
      <c r="C24" s="371"/>
      <c r="D24" s="42" t="s">
        <v>995</v>
      </c>
      <c r="E24" s="43" t="s">
        <v>968</v>
      </c>
      <c r="F24" s="24"/>
    </row>
    <row r="25" spans="1:11" ht="44.25" customHeight="1" x14ac:dyDescent="0.2">
      <c r="A25" s="41">
        <v>2</v>
      </c>
      <c r="B25" s="371" t="s">
        <v>963</v>
      </c>
      <c r="C25" s="371"/>
      <c r="D25" s="42" t="s">
        <v>995</v>
      </c>
      <c r="E25" s="43" t="s">
        <v>964</v>
      </c>
    </row>
    <row r="26" spans="1:11" ht="132.75" customHeight="1" x14ac:dyDescent="0.2">
      <c r="A26" s="41"/>
      <c r="B26" s="364" t="s">
        <v>1366</v>
      </c>
      <c r="C26" s="228"/>
      <c r="D26" s="42" t="s">
        <v>995</v>
      </c>
      <c r="E26" s="43" t="s">
        <v>969</v>
      </c>
    </row>
    <row r="27" spans="1:11" ht="42.75" customHeight="1" x14ac:dyDescent="0.2">
      <c r="A27" s="41">
        <v>3</v>
      </c>
      <c r="B27" s="364" t="s">
        <v>1367</v>
      </c>
      <c r="C27" s="365"/>
      <c r="D27" s="42" t="s">
        <v>995</v>
      </c>
      <c r="E27" s="43" t="s">
        <v>965</v>
      </c>
    </row>
    <row r="28" spans="1:11" ht="99.75" customHeight="1" x14ac:dyDescent="0.2">
      <c r="A28" s="45">
        <v>4</v>
      </c>
      <c r="B28" s="364" t="s">
        <v>1022</v>
      </c>
      <c r="C28" s="228"/>
      <c r="D28" s="151" t="s">
        <v>1024</v>
      </c>
      <c r="E28" s="46" t="s">
        <v>1023</v>
      </c>
    </row>
    <row r="29" spans="1:11" ht="30" customHeight="1" x14ac:dyDescent="0.2"/>
    <row r="30" spans="1:11" ht="30" customHeight="1" x14ac:dyDescent="0.2"/>
    <row r="31" spans="1:11" ht="30" customHeight="1" x14ac:dyDescent="0.2"/>
    <row r="32" spans="1:11" s="2" customFormat="1" ht="30" customHeight="1" x14ac:dyDescent="0.2">
      <c r="B32" s="1"/>
      <c r="C32" s="1"/>
      <c r="D32" s="1"/>
      <c r="E32" s="1"/>
      <c r="F32" s="1"/>
    </row>
    <row r="33" spans="2:6" s="2" customFormat="1" ht="30" customHeight="1" x14ac:dyDescent="0.2">
      <c r="B33" s="1"/>
      <c r="C33" s="1"/>
      <c r="D33" s="1"/>
      <c r="E33" s="1"/>
      <c r="F33" s="1"/>
    </row>
    <row r="34" spans="2:6" s="2" customFormat="1" ht="30" customHeight="1" x14ac:dyDescent="0.2">
      <c r="B34" s="1"/>
      <c r="C34" s="1"/>
      <c r="D34" s="1"/>
      <c r="E34" s="1"/>
      <c r="F34" s="1"/>
    </row>
    <row r="35" spans="2:6" s="2" customFormat="1" ht="30" customHeight="1" x14ac:dyDescent="0.2">
      <c r="B35" s="1"/>
      <c r="C35" s="1"/>
      <c r="D35" s="1"/>
      <c r="E35" s="1"/>
      <c r="F35" s="1"/>
    </row>
    <row r="36" spans="2:6" s="2" customFormat="1" ht="30" customHeight="1" x14ac:dyDescent="0.2">
      <c r="B36" s="1"/>
      <c r="C36" s="1"/>
      <c r="D36" s="1"/>
      <c r="E36" s="1"/>
      <c r="F36" s="1"/>
    </row>
    <row r="37" spans="2:6" s="2" customFormat="1" ht="30" customHeight="1" x14ac:dyDescent="0.2">
      <c r="B37" s="1"/>
      <c r="C37" s="1"/>
      <c r="D37" s="1"/>
      <c r="E37" s="1"/>
      <c r="F37" s="1"/>
    </row>
    <row r="38" spans="2:6" s="2" customFormat="1" ht="30" customHeight="1" x14ac:dyDescent="0.2">
      <c r="B38" s="1"/>
      <c r="C38" s="1"/>
      <c r="D38" s="1"/>
      <c r="E38" s="1"/>
      <c r="F38" s="1"/>
    </row>
    <row r="39" spans="2:6" s="2" customFormat="1" ht="30" customHeight="1" x14ac:dyDescent="0.2">
      <c r="B39" s="1"/>
      <c r="C39" s="1"/>
      <c r="D39" s="1"/>
      <c r="E39" s="1"/>
      <c r="F39" s="1"/>
    </row>
    <row r="40" spans="2:6" s="2" customFormat="1" ht="30" customHeight="1" x14ac:dyDescent="0.2">
      <c r="B40" s="1"/>
      <c r="C40" s="1"/>
      <c r="D40" s="1"/>
      <c r="E40" s="1"/>
      <c r="F40" s="1"/>
    </row>
    <row r="41" spans="2:6" s="2" customFormat="1" ht="30" customHeight="1" x14ac:dyDescent="0.2">
      <c r="B41" s="1"/>
      <c r="C41" s="1"/>
      <c r="D41" s="1"/>
      <c r="E41" s="1"/>
      <c r="F41" s="1"/>
    </row>
    <row r="42" spans="2:6" s="2" customFormat="1" ht="30" customHeight="1" x14ac:dyDescent="0.2">
      <c r="B42" s="1"/>
      <c r="C42" s="1"/>
      <c r="D42" s="1"/>
      <c r="E42" s="1"/>
      <c r="F42" s="1"/>
    </row>
    <row r="43" spans="2:6" s="2" customFormat="1" ht="30" customHeight="1" x14ac:dyDescent="0.2">
      <c r="B43" s="1"/>
      <c r="C43" s="1"/>
      <c r="D43" s="1"/>
      <c r="E43" s="1"/>
      <c r="F43" s="1"/>
    </row>
    <row r="44" spans="2:6" s="2" customFormat="1" ht="30" customHeight="1" x14ac:dyDescent="0.2">
      <c r="B44" s="1"/>
      <c r="C44" s="1"/>
      <c r="D44" s="1"/>
      <c r="E44" s="1"/>
      <c r="F44" s="1"/>
    </row>
    <row r="45" spans="2:6" s="2" customFormat="1" ht="30" customHeight="1" x14ac:dyDescent="0.2">
      <c r="B45" s="1"/>
      <c r="C45" s="1"/>
      <c r="D45" s="1"/>
      <c r="E45" s="1"/>
      <c r="F45" s="1"/>
    </row>
    <row r="46" spans="2:6" s="2" customFormat="1" ht="30" customHeight="1" x14ac:dyDescent="0.2">
      <c r="B46" s="1"/>
      <c r="C46" s="1"/>
      <c r="D46" s="1"/>
      <c r="E46" s="1"/>
      <c r="F46" s="1"/>
    </row>
    <row r="47" spans="2:6" s="2" customFormat="1" ht="30" customHeight="1" x14ac:dyDescent="0.2">
      <c r="B47" s="1"/>
      <c r="C47" s="1"/>
      <c r="D47" s="1"/>
      <c r="E47" s="1"/>
      <c r="F47" s="1"/>
    </row>
  </sheetData>
  <mergeCells count="14">
    <mergeCell ref="B27:C27"/>
    <mergeCell ref="B28:C28"/>
    <mergeCell ref="A21:E21"/>
    <mergeCell ref="B22:E22"/>
    <mergeCell ref="B23:C23"/>
    <mergeCell ref="B24:C24"/>
    <mergeCell ref="B25:C25"/>
    <mergeCell ref="B26:C26"/>
    <mergeCell ref="B5:E5"/>
    <mergeCell ref="A1:E1"/>
    <mergeCell ref="A2:A3"/>
    <mergeCell ref="C2:E2"/>
    <mergeCell ref="C3:E3"/>
    <mergeCell ref="A4:E4"/>
  </mergeCells>
  <pageMargins left="0.7" right="0.7" top="0.75" bottom="0.75" header="0.3" footer="0.3"/>
  <pageSetup paperSize="9" orientation="landscape" horizontalDpi="300" verticalDpi="300" r:id="rId1"/>
  <rowBreaks count="1" manualBreakCount="1">
    <brk id="20"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9" tint="-0.249977111117893"/>
  </sheetPr>
  <dimension ref="A1:AD128"/>
  <sheetViews>
    <sheetView view="pageBreakPreview" zoomScale="91" zoomScaleNormal="100" zoomScaleSheetLayoutView="91" workbookViewId="0">
      <selection activeCell="N9" sqref="N9"/>
    </sheetView>
  </sheetViews>
  <sheetFormatPr defaultColWidth="9.140625" defaultRowHeight="12.75" x14ac:dyDescent="0.2"/>
  <cols>
    <col min="1" max="1" width="6.85546875" style="1" customWidth="1"/>
    <col min="2" max="2" width="9.140625" style="1"/>
    <col min="3" max="3" width="18.5703125" style="1" customWidth="1"/>
    <col min="4" max="4" width="10" style="1" customWidth="1"/>
    <col min="5" max="5" width="9.7109375" style="1" customWidth="1"/>
    <col min="6" max="6" width="11.5703125" style="1" customWidth="1"/>
    <col min="7" max="7" width="9.28515625" style="1" customWidth="1"/>
    <col min="8" max="8" width="9.7109375" style="1" customWidth="1"/>
    <col min="9" max="9" width="13.85546875" style="1" customWidth="1"/>
    <col min="10" max="10" width="9.7109375" style="1" customWidth="1"/>
    <col min="11" max="11" width="14.85546875" style="1" customWidth="1"/>
    <col min="12" max="12" width="17.85546875" style="1" hidden="1" customWidth="1"/>
    <col min="13" max="13" width="12.28515625" style="1" bestFit="1" customWidth="1"/>
    <col min="14" max="14" width="10.5703125" style="1" customWidth="1"/>
    <col min="15" max="15" width="10.7109375" style="1" bestFit="1" customWidth="1"/>
    <col min="16" max="16384" width="9.140625" style="1"/>
  </cols>
  <sheetData>
    <row r="1" spans="1:21" ht="41.25" customHeight="1" x14ac:dyDescent="0.2">
      <c r="A1" s="354" t="s">
        <v>1039</v>
      </c>
      <c r="B1" s="355"/>
      <c r="C1" s="355"/>
      <c r="D1" s="355"/>
      <c r="E1" s="355"/>
      <c r="F1" s="355"/>
      <c r="G1" s="355"/>
      <c r="H1" s="355"/>
      <c r="I1" s="355"/>
      <c r="J1" s="355"/>
      <c r="K1" s="356"/>
    </row>
    <row r="2" spans="1:21" ht="30" customHeight="1" thickBot="1" x14ac:dyDescent="0.45">
      <c r="A2" s="68">
        <v>1</v>
      </c>
      <c r="B2" s="349" t="s">
        <v>1040</v>
      </c>
      <c r="C2" s="349"/>
      <c r="D2" s="349"/>
      <c r="E2" s="350"/>
      <c r="F2" s="357" t="s">
        <v>1038</v>
      </c>
      <c r="G2" s="357"/>
      <c r="H2" s="357"/>
      <c r="I2" s="357"/>
      <c r="J2" s="357"/>
      <c r="K2" s="358"/>
      <c r="M2" s="105"/>
    </row>
    <row r="3" spans="1:21" ht="15" customHeight="1" thickBot="1" x14ac:dyDescent="0.25">
      <c r="A3" s="324"/>
      <c r="B3" s="325"/>
      <c r="C3" s="325"/>
      <c r="D3" s="325"/>
      <c r="E3" s="325"/>
      <c r="F3" s="325"/>
      <c r="G3" s="325"/>
      <c r="H3" s="325"/>
      <c r="I3" s="325"/>
      <c r="J3" s="325"/>
      <c r="K3" s="326"/>
    </row>
    <row r="4" spans="1:21" ht="30" customHeight="1" x14ac:dyDescent="0.25">
      <c r="A4" s="327" t="s">
        <v>1</v>
      </c>
      <c r="B4" s="328"/>
      <c r="C4" s="328"/>
      <c r="D4" s="328"/>
      <c r="E4" s="328"/>
      <c r="F4" s="328"/>
      <c r="G4" s="328"/>
      <c r="H4" s="328"/>
      <c r="I4" s="328"/>
      <c r="J4" s="359"/>
      <c r="K4" s="360"/>
    </row>
    <row r="5" spans="1:21" ht="30" customHeight="1" x14ac:dyDescent="0.2">
      <c r="A5" s="69">
        <v>2</v>
      </c>
      <c r="B5" s="330" t="s">
        <v>1042</v>
      </c>
      <c r="C5" s="330"/>
      <c r="D5" s="331"/>
      <c r="E5" s="522" t="s">
        <v>1125</v>
      </c>
      <c r="F5" s="523"/>
      <c r="G5" s="523"/>
      <c r="H5" s="523"/>
      <c r="I5" s="523"/>
      <c r="J5" s="523"/>
      <c r="K5" s="524"/>
    </row>
    <row r="6" spans="1:21" ht="43.5" customHeight="1" x14ac:dyDescent="0.2">
      <c r="A6" s="336">
        <v>3</v>
      </c>
      <c r="B6" s="338" t="s">
        <v>1043</v>
      </c>
      <c r="C6" s="338"/>
      <c r="D6" s="339"/>
      <c r="E6" s="522" t="s">
        <v>1126</v>
      </c>
      <c r="F6" s="523"/>
      <c r="G6" s="523"/>
      <c r="H6" s="523"/>
      <c r="I6" s="523"/>
      <c r="J6" s="523"/>
      <c r="K6" s="524"/>
    </row>
    <row r="7" spans="1:21" ht="30" customHeight="1" x14ac:dyDescent="0.2">
      <c r="A7" s="337"/>
      <c r="B7" s="340"/>
      <c r="C7" s="340"/>
      <c r="D7" s="341"/>
      <c r="E7" s="70" t="s">
        <v>1045</v>
      </c>
      <c r="F7" s="345" t="s">
        <v>1127</v>
      </c>
      <c r="G7" s="345"/>
      <c r="H7" s="346"/>
      <c r="I7" s="70" t="s">
        <v>1046</v>
      </c>
      <c r="J7" s="462" t="s">
        <v>1128</v>
      </c>
      <c r="K7" s="525"/>
    </row>
    <row r="8" spans="1:21" ht="30" customHeight="1" x14ac:dyDescent="0.2">
      <c r="A8" s="336">
        <v>4</v>
      </c>
      <c r="B8" s="338" t="s">
        <v>146</v>
      </c>
      <c r="C8" s="338"/>
      <c r="D8" s="339"/>
      <c r="E8" s="342" t="s">
        <v>1238</v>
      </c>
      <c r="F8" s="343"/>
      <c r="G8" s="343"/>
      <c r="H8" s="343"/>
      <c r="I8" s="343"/>
      <c r="J8" s="343"/>
      <c r="K8" s="344"/>
    </row>
    <row r="9" spans="1:21" ht="70.5" customHeight="1" x14ac:dyDescent="0.2">
      <c r="A9" s="337"/>
      <c r="B9" s="340"/>
      <c r="C9" s="340"/>
      <c r="D9" s="341"/>
      <c r="E9" s="70" t="s">
        <v>1045</v>
      </c>
      <c r="F9" s="345" t="s">
        <v>1239</v>
      </c>
      <c r="G9" s="345"/>
      <c r="H9" s="346"/>
      <c r="I9" s="70" t="s">
        <v>1046</v>
      </c>
      <c r="J9" s="462" t="s">
        <v>1240</v>
      </c>
      <c r="K9" s="525"/>
    </row>
    <row r="10" spans="1:21" ht="30" customHeight="1" x14ac:dyDescent="0.25">
      <c r="A10" s="69">
        <v>5</v>
      </c>
      <c r="B10" s="330" t="s">
        <v>105</v>
      </c>
      <c r="C10" s="330"/>
      <c r="D10" s="331"/>
      <c r="E10" s="229" t="s">
        <v>133</v>
      </c>
      <c r="F10" s="229"/>
      <c r="G10" s="229"/>
      <c r="H10" s="229"/>
      <c r="I10" s="229"/>
      <c r="J10" s="526"/>
      <c r="K10" s="527"/>
    </row>
    <row r="11" spans="1:21" ht="33" customHeight="1" x14ac:dyDescent="0.2">
      <c r="A11" s="69">
        <v>6</v>
      </c>
      <c r="B11" s="330" t="s">
        <v>114</v>
      </c>
      <c r="C11" s="330"/>
      <c r="D11" s="331"/>
      <c r="E11" s="193" t="s">
        <v>1096</v>
      </c>
      <c r="F11" s="194"/>
      <c r="G11" s="194"/>
      <c r="H11" s="194"/>
      <c r="I11" s="194"/>
      <c r="J11" s="194"/>
      <c r="K11" s="195"/>
    </row>
    <row r="12" spans="1:21" ht="30" customHeight="1" x14ac:dyDescent="0.2">
      <c r="A12" s="69">
        <v>7</v>
      </c>
      <c r="B12" s="330" t="s">
        <v>16</v>
      </c>
      <c r="C12" s="330"/>
      <c r="D12" s="331"/>
      <c r="E12" s="519" t="s">
        <v>1129</v>
      </c>
      <c r="F12" s="519"/>
      <c r="G12" s="519"/>
      <c r="H12" s="519"/>
      <c r="I12" s="519"/>
      <c r="J12" s="519"/>
      <c r="K12" s="519"/>
      <c r="Q12" s="106"/>
      <c r="R12" s="106"/>
      <c r="S12" s="106"/>
      <c r="T12" s="106"/>
      <c r="U12" s="106"/>
    </row>
    <row r="13" spans="1:21" ht="30" customHeight="1" x14ac:dyDescent="0.2">
      <c r="A13" s="69">
        <v>8</v>
      </c>
      <c r="B13" s="330" t="s">
        <v>19</v>
      </c>
      <c r="C13" s="330"/>
      <c r="D13" s="331"/>
      <c r="E13" s="519" t="s">
        <v>1130</v>
      </c>
      <c r="F13" s="519"/>
      <c r="G13" s="519"/>
      <c r="H13" s="519"/>
      <c r="I13" s="519"/>
      <c r="J13" s="519"/>
      <c r="K13" s="519"/>
      <c r="Q13" s="106"/>
      <c r="R13" s="106"/>
      <c r="S13" s="106"/>
      <c r="T13" s="106"/>
      <c r="U13" s="106"/>
    </row>
    <row r="14" spans="1:21" ht="83.25" customHeight="1" thickBot="1" x14ac:dyDescent="0.25">
      <c r="A14" s="68">
        <v>9</v>
      </c>
      <c r="B14" s="349" t="s">
        <v>8</v>
      </c>
      <c r="C14" s="349"/>
      <c r="D14" s="350"/>
      <c r="E14" s="520" t="s">
        <v>1322</v>
      </c>
      <c r="F14" s="234"/>
      <c r="G14" s="234"/>
      <c r="H14" s="234"/>
      <c r="I14" s="234"/>
      <c r="J14" s="234"/>
      <c r="K14" s="521"/>
    </row>
    <row r="15" spans="1:21" ht="15" customHeight="1" thickBot="1" x14ac:dyDescent="0.25">
      <c r="A15" s="324"/>
      <c r="B15" s="325"/>
      <c r="C15" s="325"/>
      <c r="D15" s="325"/>
      <c r="E15" s="325"/>
      <c r="F15" s="325"/>
      <c r="G15" s="325"/>
      <c r="H15" s="325"/>
      <c r="I15" s="325"/>
      <c r="J15" s="325"/>
      <c r="K15" s="326"/>
    </row>
    <row r="16" spans="1:21" ht="30" customHeight="1" x14ac:dyDescent="0.2">
      <c r="A16" s="327" t="s">
        <v>1051</v>
      </c>
      <c r="B16" s="328"/>
      <c r="C16" s="328"/>
      <c r="D16" s="328"/>
      <c r="E16" s="328"/>
      <c r="F16" s="328"/>
      <c r="G16" s="328"/>
      <c r="H16" s="328"/>
      <c r="I16" s="328"/>
      <c r="J16" s="328"/>
      <c r="K16" s="329"/>
    </row>
    <row r="17" spans="1:30" ht="41.25" hidden="1" customHeight="1" x14ac:dyDescent="0.2">
      <c r="A17" s="71">
        <v>6</v>
      </c>
      <c r="B17" s="316" t="s">
        <v>1052</v>
      </c>
      <c r="C17" s="316"/>
      <c r="D17" s="317" t="s">
        <v>1053</v>
      </c>
      <c r="E17" s="317"/>
      <c r="F17" s="317"/>
      <c r="G17" s="317"/>
      <c r="H17" s="317"/>
      <c r="I17" s="317"/>
      <c r="J17" s="317"/>
      <c r="K17" s="318"/>
    </row>
    <row r="18" spans="1:30" ht="41.25" customHeight="1" x14ac:dyDescent="0.2">
      <c r="A18" s="69">
        <v>10</v>
      </c>
      <c r="B18" s="304" t="s">
        <v>4</v>
      </c>
      <c r="C18" s="304"/>
      <c r="D18" s="317" t="s">
        <v>1131</v>
      </c>
      <c r="E18" s="317"/>
      <c r="F18" s="317"/>
      <c r="G18" s="317"/>
      <c r="H18" s="317"/>
      <c r="I18" s="317"/>
      <c r="J18" s="317"/>
      <c r="K18" s="318"/>
    </row>
    <row r="19" spans="1:30" ht="48.75" customHeight="1" thickBot="1" x14ac:dyDescent="0.25">
      <c r="A19" s="135">
        <v>11</v>
      </c>
      <c r="B19" s="321" t="s">
        <v>1054</v>
      </c>
      <c r="C19" s="321"/>
      <c r="D19" s="322" t="s">
        <v>82</v>
      </c>
      <c r="E19" s="322"/>
      <c r="F19" s="322"/>
      <c r="G19" s="322"/>
      <c r="H19" s="322"/>
      <c r="I19" s="322"/>
      <c r="J19" s="322"/>
      <c r="K19" s="323"/>
      <c r="AD19" s="1" t="s">
        <v>170</v>
      </c>
    </row>
    <row r="20" spans="1:30" ht="15" customHeight="1" thickBot="1" x14ac:dyDescent="0.25">
      <c r="A20" s="251"/>
      <c r="B20" s="251"/>
      <c r="C20" s="251"/>
      <c r="D20" s="251"/>
      <c r="E20" s="251"/>
      <c r="F20" s="251"/>
      <c r="G20" s="251"/>
      <c r="H20" s="251"/>
      <c r="I20" s="251"/>
      <c r="J20" s="251"/>
      <c r="K20" s="251"/>
    </row>
    <row r="21" spans="1:30" ht="30" customHeight="1" x14ac:dyDescent="0.2">
      <c r="A21" s="133">
        <v>12</v>
      </c>
      <c r="B21" s="311" t="s">
        <v>17</v>
      </c>
      <c r="C21" s="311"/>
      <c r="D21" s="312" t="s">
        <v>104</v>
      </c>
      <c r="E21" s="312"/>
      <c r="F21" s="312"/>
      <c r="G21" s="312"/>
      <c r="H21" s="312"/>
      <c r="I21" s="312"/>
      <c r="J21" s="312"/>
      <c r="K21" s="313"/>
    </row>
    <row r="22" spans="1:30" ht="30" customHeight="1" x14ac:dyDescent="0.2">
      <c r="A22" s="134">
        <v>13</v>
      </c>
      <c r="B22" s="304" t="s">
        <v>18</v>
      </c>
      <c r="C22" s="304"/>
      <c r="D22" s="314" t="s">
        <v>28</v>
      </c>
      <c r="E22" s="314"/>
      <c r="F22" s="314"/>
      <c r="G22" s="314"/>
      <c r="H22" s="314"/>
      <c r="I22" s="314"/>
      <c r="J22" s="314"/>
      <c r="K22" s="315"/>
    </row>
    <row r="23" spans="1:30" ht="59.25" customHeight="1" x14ac:dyDescent="0.2">
      <c r="A23" s="134">
        <v>14</v>
      </c>
      <c r="B23" s="304" t="s">
        <v>0</v>
      </c>
      <c r="C23" s="304"/>
      <c r="D23" s="314" t="s">
        <v>113</v>
      </c>
      <c r="E23" s="314"/>
      <c r="F23" s="314"/>
      <c r="G23" s="314"/>
      <c r="H23" s="314"/>
      <c r="I23" s="314"/>
      <c r="J23" s="314"/>
      <c r="K23" s="315"/>
    </row>
    <row r="24" spans="1:30" ht="81.75" customHeight="1" x14ac:dyDescent="0.2">
      <c r="A24" s="140">
        <v>15</v>
      </c>
      <c r="B24" s="304" t="s">
        <v>1058</v>
      </c>
      <c r="C24" s="304"/>
      <c r="D24" s="314" t="s">
        <v>1132</v>
      </c>
      <c r="E24" s="314"/>
      <c r="F24" s="314"/>
      <c r="G24" s="314"/>
      <c r="H24" s="314"/>
      <c r="I24" s="314"/>
      <c r="J24" s="314"/>
      <c r="K24" s="314"/>
    </row>
    <row r="25" spans="1:30" ht="316.5" customHeight="1" x14ac:dyDescent="0.2">
      <c r="A25" s="493">
        <v>16</v>
      </c>
      <c r="B25" s="449" t="s">
        <v>1059</v>
      </c>
      <c r="C25" s="449"/>
      <c r="D25" s="518" t="s">
        <v>1133</v>
      </c>
      <c r="E25" s="518"/>
      <c r="F25" s="518"/>
      <c r="G25" s="518"/>
      <c r="H25" s="518"/>
      <c r="I25" s="518"/>
      <c r="J25" s="518"/>
      <c r="K25" s="518"/>
    </row>
    <row r="26" spans="1:30" ht="408.75" customHeight="1" x14ac:dyDescent="0.2">
      <c r="A26" s="494"/>
      <c r="B26" s="449"/>
      <c r="C26" s="449"/>
      <c r="D26" s="518"/>
      <c r="E26" s="518"/>
      <c r="F26" s="518"/>
      <c r="G26" s="518"/>
      <c r="H26" s="518"/>
      <c r="I26" s="518"/>
      <c r="J26" s="518"/>
      <c r="K26" s="518"/>
    </row>
    <row r="27" spans="1:30" ht="408.75" customHeight="1" x14ac:dyDescent="0.2">
      <c r="A27" s="494"/>
      <c r="B27" s="449"/>
      <c r="C27" s="449"/>
      <c r="D27" s="518"/>
      <c r="E27" s="518"/>
      <c r="F27" s="518"/>
      <c r="G27" s="518"/>
      <c r="H27" s="518"/>
      <c r="I27" s="518"/>
      <c r="J27" s="518"/>
      <c r="K27" s="518"/>
    </row>
    <row r="28" spans="1:30" ht="36.75" customHeight="1" x14ac:dyDescent="0.2">
      <c r="A28" s="495"/>
      <c r="B28" s="449"/>
      <c r="C28" s="449"/>
      <c r="D28" s="518"/>
      <c r="E28" s="518"/>
      <c r="F28" s="518"/>
      <c r="G28" s="518"/>
      <c r="H28" s="518"/>
      <c r="I28" s="518"/>
      <c r="J28" s="518"/>
      <c r="K28" s="518"/>
    </row>
    <row r="29" spans="1:30" ht="408.75" customHeight="1" x14ac:dyDescent="0.2">
      <c r="A29" s="493">
        <v>17</v>
      </c>
      <c r="B29" s="496" t="s">
        <v>1060</v>
      </c>
      <c r="C29" s="497"/>
      <c r="D29" s="502" t="s">
        <v>1134</v>
      </c>
      <c r="E29" s="503"/>
      <c r="F29" s="503"/>
      <c r="G29" s="503"/>
      <c r="H29" s="503"/>
      <c r="I29" s="503"/>
      <c r="J29" s="503"/>
      <c r="K29" s="504"/>
    </row>
    <row r="30" spans="1:30" ht="408.75" customHeight="1" x14ac:dyDescent="0.2">
      <c r="A30" s="494"/>
      <c r="B30" s="498"/>
      <c r="C30" s="499"/>
      <c r="D30" s="505"/>
      <c r="E30" s="506"/>
      <c r="F30" s="506"/>
      <c r="G30" s="506"/>
      <c r="H30" s="506"/>
      <c r="I30" s="506"/>
      <c r="J30" s="506"/>
      <c r="K30" s="507"/>
    </row>
    <row r="31" spans="1:30" ht="408.95" customHeight="1" x14ac:dyDescent="0.2">
      <c r="A31" s="494"/>
      <c r="B31" s="498"/>
      <c r="C31" s="499"/>
      <c r="D31" s="505"/>
      <c r="E31" s="506"/>
      <c r="F31" s="506"/>
      <c r="G31" s="506"/>
      <c r="H31" s="506"/>
      <c r="I31" s="506"/>
      <c r="J31" s="506"/>
      <c r="K31" s="507"/>
    </row>
    <row r="32" spans="1:30" ht="408.95" customHeight="1" x14ac:dyDescent="0.2">
      <c r="A32" s="494"/>
      <c r="B32" s="498"/>
      <c r="C32" s="499"/>
      <c r="D32" s="505"/>
      <c r="E32" s="506"/>
      <c r="F32" s="506"/>
      <c r="G32" s="506"/>
      <c r="H32" s="506"/>
      <c r="I32" s="506"/>
      <c r="J32" s="506"/>
      <c r="K32" s="507"/>
    </row>
    <row r="33" spans="1:11" ht="408.95" customHeight="1" x14ac:dyDescent="0.2">
      <c r="A33" s="494"/>
      <c r="B33" s="498"/>
      <c r="C33" s="499"/>
      <c r="D33" s="505"/>
      <c r="E33" s="506"/>
      <c r="F33" s="506"/>
      <c r="G33" s="506"/>
      <c r="H33" s="506"/>
      <c r="I33" s="506"/>
      <c r="J33" s="506"/>
      <c r="K33" s="507"/>
    </row>
    <row r="34" spans="1:11" ht="408.95" customHeight="1" x14ac:dyDescent="0.2">
      <c r="A34" s="494"/>
      <c r="B34" s="498"/>
      <c r="C34" s="499"/>
      <c r="D34" s="505"/>
      <c r="E34" s="506"/>
      <c r="F34" s="506"/>
      <c r="G34" s="506"/>
      <c r="H34" s="506"/>
      <c r="I34" s="506"/>
      <c r="J34" s="506"/>
      <c r="K34" s="507"/>
    </row>
    <row r="35" spans="1:11" ht="408.75" customHeight="1" x14ac:dyDescent="0.2">
      <c r="A35" s="494"/>
      <c r="B35" s="498"/>
      <c r="C35" s="499"/>
      <c r="D35" s="505"/>
      <c r="E35" s="506"/>
      <c r="F35" s="506"/>
      <c r="G35" s="506"/>
      <c r="H35" s="506"/>
      <c r="I35" s="506"/>
      <c r="J35" s="506"/>
      <c r="K35" s="507"/>
    </row>
    <row r="36" spans="1:11" ht="409.5" customHeight="1" x14ac:dyDescent="0.2">
      <c r="A36" s="494"/>
      <c r="B36" s="498"/>
      <c r="C36" s="499"/>
      <c r="D36" s="505"/>
      <c r="E36" s="506"/>
      <c r="F36" s="506"/>
      <c r="G36" s="506"/>
      <c r="H36" s="506"/>
      <c r="I36" s="506"/>
      <c r="J36" s="506"/>
      <c r="K36" s="507"/>
    </row>
    <row r="37" spans="1:11" ht="400.5" hidden="1" customHeight="1" x14ac:dyDescent="0.2">
      <c r="A37" s="494"/>
      <c r="B37" s="498"/>
      <c r="C37" s="499"/>
      <c r="D37" s="505"/>
      <c r="E37" s="506"/>
      <c r="F37" s="506"/>
      <c r="G37" s="506"/>
      <c r="H37" s="506"/>
      <c r="I37" s="506"/>
      <c r="J37" s="506"/>
      <c r="K37" s="507"/>
    </row>
    <row r="38" spans="1:11" ht="24" hidden="1" customHeight="1" x14ac:dyDescent="0.2">
      <c r="A38" s="494"/>
      <c r="B38" s="498"/>
      <c r="C38" s="499"/>
      <c r="D38" s="505"/>
      <c r="E38" s="506"/>
      <c r="F38" s="506"/>
      <c r="G38" s="506"/>
      <c r="H38" s="506"/>
      <c r="I38" s="506"/>
      <c r="J38" s="506"/>
      <c r="K38" s="507"/>
    </row>
    <row r="39" spans="1:11" ht="63.75" customHeight="1" x14ac:dyDescent="0.2">
      <c r="A39" s="494"/>
      <c r="B39" s="498"/>
      <c r="C39" s="499"/>
      <c r="D39" s="505"/>
      <c r="E39" s="506"/>
      <c r="F39" s="506"/>
      <c r="G39" s="506"/>
      <c r="H39" s="506"/>
      <c r="I39" s="506"/>
      <c r="J39" s="506"/>
      <c r="K39" s="507"/>
    </row>
    <row r="40" spans="1:11" ht="213" customHeight="1" x14ac:dyDescent="0.2">
      <c r="A40" s="495"/>
      <c r="B40" s="500"/>
      <c r="C40" s="501"/>
      <c r="D40" s="508"/>
      <c r="E40" s="509"/>
      <c r="F40" s="509"/>
      <c r="G40" s="509"/>
      <c r="H40" s="509"/>
      <c r="I40" s="509"/>
      <c r="J40" s="509"/>
      <c r="K40" s="510"/>
    </row>
    <row r="41" spans="1:11" ht="339" customHeight="1" x14ac:dyDescent="0.2">
      <c r="A41" s="493">
        <v>18</v>
      </c>
      <c r="B41" s="496" t="s">
        <v>1062</v>
      </c>
      <c r="C41" s="497"/>
      <c r="D41" s="502" t="s">
        <v>1135</v>
      </c>
      <c r="E41" s="503"/>
      <c r="F41" s="503"/>
      <c r="G41" s="503"/>
      <c r="H41" s="503"/>
      <c r="I41" s="503"/>
      <c r="J41" s="503"/>
      <c r="K41" s="504"/>
    </row>
    <row r="42" spans="1:11" ht="409.5" customHeight="1" x14ac:dyDescent="0.2">
      <c r="A42" s="494"/>
      <c r="B42" s="498"/>
      <c r="C42" s="499"/>
      <c r="D42" s="505"/>
      <c r="E42" s="506"/>
      <c r="F42" s="506"/>
      <c r="G42" s="506"/>
      <c r="H42" s="506"/>
      <c r="I42" s="506"/>
      <c r="J42" s="506"/>
      <c r="K42" s="507"/>
    </row>
    <row r="43" spans="1:11" ht="408.75" customHeight="1" x14ac:dyDescent="0.2">
      <c r="A43" s="495"/>
      <c r="B43" s="500"/>
      <c r="C43" s="501"/>
      <c r="D43" s="508"/>
      <c r="E43" s="509"/>
      <c r="F43" s="509"/>
      <c r="G43" s="509"/>
      <c r="H43" s="509"/>
      <c r="I43" s="509"/>
      <c r="J43" s="509"/>
      <c r="K43" s="510"/>
    </row>
    <row r="44" spans="1:11" ht="15.75" customHeight="1" x14ac:dyDescent="0.2">
      <c r="A44" s="462"/>
      <c r="B44" s="462"/>
      <c r="C44" s="462"/>
      <c r="D44" s="462"/>
      <c r="E44" s="462"/>
      <c r="F44" s="462"/>
      <c r="G44" s="462"/>
      <c r="H44" s="462"/>
      <c r="I44" s="462"/>
      <c r="J44" s="462"/>
      <c r="K44" s="462"/>
    </row>
    <row r="45" spans="1:11" ht="126" customHeight="1" x14ac:dyDescent="0.2">
      <c r="A45" s="140">
        <v>19</v>
      </c>
      <c r="B45" s="268" t="s">
        <v>1064</v>
      </c>
      <c r="C45" s="268"/>
      <c r="D45" s="517" t="s">
        <v>1136</v>
      </c>
      <c r="E45" s="517"/>
      <c r="F45" s="517"/>
      <c r="G45" s="517"/>
      <c r="H45" s="517"/>
      <c r="I45" s="517"/>
      <c r="J45" s="517"/>
      <c r="K45" s="517"/>
    </row>
    <row r="46" spans="1:11" ht="107.25" customHeight="1" x14ac:dyDescent="0.2">
      <c r="A46" s="493">
        <v>20</v>
      </c>
      <c r="B46" s="496" t="s">
        <v>1065</v>
      </c>
      <c r="C46" s="497"/>
      <c r="D46" s="502" t="s">
        <v>1137</v>
      </c>
      <c r="E46" s="503"/>
      <c r="F46" s="503"/>
      <c r="G46" s="503"/>
      <c r="H46" s="503"/>
      <c r="I46" s="503"/>
      <c r="J46" s="503"/>
      <c r="K46" s="504"/>
    </row>
    <row r="47" spans="1:11" ht="228" customHeight="1" x14ac:dyDescent="0.2">
      <c r="A47" s="494"/>
      <c r="B47" s="498"/>
      <c r="C47" s="499"/>
      <c r="D47" s="505"/>
      <c r="E47" s="506"/>
      <c r="F47" s="506"/>
      <c r="G47" s="506"/>
      <c r="H47" s="506"/>
      <c r="I47" s="506"/>
      <c r="J47" s="506"/>
      <c r="K47" s="507"/>
    </row>
    <row r="48" spans="1:11" ht="409.6" customHeight="1" x14ac:dyDescent="0.2">
      <c r="A48" s="494"/>
      <c r="B48" s="498"/>
      <c r="C48" s="499"/>
      <c r="D48" s="505"/>
      <c r="E48" s="506"/>
      <c r="F48" s="506"/>
      <c r="G48" s="506"/>
      <c r="H48" s="506"/>
      <c r="I48" s="506"/>
      <c r="J48" s="506"/>
      <c r="K48" s="507"/>
    </row>
    <row r="49" spans="1:12" ht="409.6" customHeight="1" x14ac:dyDescent="0.2">
      <c r="A49" s="494"/>
      <c r="B49" s="498"/>
      <c r="C49" s="499"/>
      <c r="D49" s="505"/>
      <c r="E49" s="506"/>
      <c r="F49" s="506"/>
      <c r="G49" s="506"/>
      <c r="H49" s="506"/>
      <c r="I49" s="506"/>
      <c r="J49" s="506"/>
      <c r="K49" s="507"/>
    </row>
    <row r="50" spans="1:12" ht="409.6" customHeight="1" x14ac:dyDescent="0.2">
      <c r="A50" s="494"/>
      <c r="B50" s="498"/>
      <c r="C50" s="499"/>
      <c r="D50" s="505"/>
      <c r="E50" s="506"/>
      <c r="F50" s="506"/>
      <c r="G50" s="506"/>
      <c r="H50" s="506"/>
      <c r="I50" s="506"/>
      <c r="J50" s="506"/>
      <c r="K50" s="507"/>
    </row>
    <row r="51" spans="1:12" ht="409.5" customHeight="1" x14ac:dyDescent="0.2">
      <c r="A51" s="494"/>
      <c r="B51" s="498"/>
      <c r="C51" s="499"/>
      <c r="D51" s="505"/>
      <c r="E51" s="506"/>
      <c r="F51" s="506"/>
      <c r="G51" s="506"/>
      <c r="H51" s="506"/>
      <c r="I51" s="506"/>
      <c r="J51" s="506"/>
      <c r="K51" s="507"/>
    </row>
    <row r="52" spans="1:12" ht="75" customHeight="1" x14ac:dyDescent="0.2">
      <c r="A52" s="495"/>
      <c r="B52" s="500"/>
      <c r="C52" s="501"/>
      <c r="D52" s="508"/>
      <c r="E52" s="509"/>
      <c r="F52" s="509"/>
      <c r="G52" s="509"/>
      <c r="H52" s="509"/>
      <c r="I52" s="509"/>
      <c r="J52" s="509"/>
      <c r="K52" s="510"/>
    </row>
    <row r="53" spans="1:12" ht="378.75" customHeight="1" x14ac:dyDescent="0.2">
      <c r="A53" s="456">
        <v>21</v>
      </c>
      <c r="B53" s="449" t="s">
        <v>1066</v>
      </c>
      <c r="C53" s="449"/>
      <c r="D53" s="511" t="s">
        <v>1331</v>
      </c>
      <c r="E53" s="512"/>
      <c r="F53" s="512"/>
      <c r="G53" s="512"/>
      <c r="H53" s="512"/>
      <c r="I53" s="512"/>
      <c r="J53" s="512"/>
      <c r="K53" s="513"/>
    </row>
    <row r="54" spans="1:12" ht="224.25" customHeight="1" x14ac:dyDescent="0.2">
      <c r="A54" s="456"/>
      <c r="B54" s="449"/>
      <c r="C54" s="449"/>
      <c r="D54" s="514"/>
      <c r="E54" s="515"/>
      <c r="F54" s="515"/>
      <c r="G54" s="515"/>
      <c r="H54" s="515"/>
      <c r="I54" s="515"/>
      <c r="J54" s="515"/>
      <c r="K54" s="516"/>
    </row>
    <row r="55" spans="1:12" x14ac:dyDescent="0.2">
      <c r="A55" s="487"/>
      <c r="B55" s="487"/>
      <c r="C55" s="487"/>
      <c r="D55" s="487"/>
      <c r="E55" s="487"/>
      <c r="F55" s="487"/>
      <c r="G55" s="487"/>
      <c r="H55" s="487"/>
      <c r="I55" s="487"/>
      <c r="J55" s="487"/>
      <c r="K55" s="487"/>
    </row>
    <row r="56" spans="1:12" ht="60" customHeight="1" x14ac:dyDescent="0.2">
      <c r="A56" s="140">
        <v>22</v>
      </c>
      <c r="B56" s="268" t="s">
        <v>1067</v>
      </c>
      <c r="C56" s="268"/>
      <c r="D56" s="449" t="s">
        <v>1068</v>
      </c>
      <c r="E56" s="449"/>
      <c r="F56" s="240" t="s">
        <v>1332</v>
      </c>
      <c r="G56" s="240"/>
      <c r="H56" s="449" t="s">
        <v>1069</v>
      </c>
      <c r="I56" s="449"/>
      <c r="J56" s="240" t="s">
        <v>1333</v>
      </c>
      <c r="K56" s="240"/>
    </row>
    <row r="57" spans="1:12" ht="60" customHeight="1" x14ac:dyDescent="0.2">
      <c r="A57" s="140">
        <v>23</v>
      </c>
      <c r="B57" s="449" t="s">
        <v>1070</v>
      </c>
      <c r="C57" s="449"/>
      <c r="D57" s="489" t="s">
        <v>1323</v>
      </c>
      <c r="E57" s="489"/>
      <c r="F57" s="489"/>
      <c r="G57" s="489"/>
      <c r="H57" s="489"/>
      <c r="I57" s="489"/>
      <c r="J57" s="489"/>
      <c r="K57" s="489"/>
    </row>
    <row r="58" spans="1:12" ht="15" customHeight="1" x14ac:dyDescent="0.2">
      <c r="A58" s="487"/>
      <c r="B58" s="487"/>
      <c r="C58" s="487"/>
      <c r="D58" s="487"/>
      <c r="E58" s="487"/>
      <c r="F58" s="487"/>
      <c r="G58" s="487"/>
      <c r="H58" s="487"/>
      <c r="I58" s="487"/>
      <c r="J58" s="487"/>
      <c r="K58" s="487"/>
    </row>
    <row r="59" spans="1:12" ht="30" customHeight="1" x14ac:dyDescent="0.2">
      <c r="A59" s="490" t="s">
        <v>1071</v>
      </c>
      <c r="B59" s="491"/>
      <c r="C59" s="492"/>
      <c r="D59" s="107">
        <v>2012</v>
      </c>
      <c r="E59" s="107">
        <v>2013</v>
      </c>
      <c r="F59" s="107">
        <v>2014</v>
      </c>
      <c r="G59" s="107">
        <v>2015</v>
      </c>
      <c r="H59" s="107">
        <v>2016</v>
      </c>
      <c r="I59" s="107">
        <v>2017</v>
      </c>
      <c r="J59" s="107" t="s">
        <v>1072</v>
      </c>
      <c r="K59" s="107" t="s">
        <v>1073</v>
      </c>
    </row>
    <row r="60" spans="1:12" ht="45" customHeight="1" x14ac:dyDescent="0.2">
      <c r="A60" s="140">
        <v>24</v>
      </c>
      <c r="B60" s="268" t="s">
        <v>1074</v>
      </c>
      <c r="C60" s="268"/>
      <c r="D60" s="108">
        <v>0</v>
      </c>
      <c r="E60" s="108">
        <v>0</v>
      </c>
      <c r="F60" s="109">
        <v>0</v>
      </c>
      <c r="G60" s="109">
        <v>0</v>
      </c>
      <c r="H60" s="109">
        <v>0</v>
      </c>
      <c r="I60" s="109">
        <f>I61</f>
        <v>18934368.870000001</v>
      </c>
      <c r="J60" s="109"/>
      <c r="K60" s="109">
        <f>SUM(D60:J60)</f>
        <v>18934368.870000001</v>
      </c>
      <c r="L60" s="110"/>
    </row>
    <row r="61" spans="1:12" ht="45" customHeight="1" x14ac:dyDescent="0.2">
      <c r="A61" s="140">
        <v>25</v>
      </c>
      <c r="B61" s="268" t="s">
        <v>1075</v>
      </c>
      <c r="C61" s="268"/>
      <c r="D61" s="108">
        <v>0</v>
      </c>
      <c r="E61" s="108">
        <v>0</v>
      </c>
      <c r="F61" s="109">
        <f>F60</f>
        <v>0</v>
      </c>
      <c r="G61" s="109">
        <v>0</v>
      </c>
      <c r="H61" s="109">
        <v>0</v>
      </c>
      <c r="I61" s="109">
        <v>18934368.870000001</v>
      </c>
      <c r="J61" s="109"/>
      <c r="K61" s="109">
        <f>SUM(D61:J61)</f>
        <v>18934368.870000001</v>
      </c>
      <c r="L61" s="110"/>
    </row>
    <row r="62" spans="1:12" ht="45" customHeight="1" x14ac:dyDescent="0.2">
      <c r="A62" s="140">
        <v>26</v>
      </c>
      <c r="B62" s="268" t="s">
        <v>6</v>
      </c>
      <c r="C62" s="268"/>
      <c r="D62" s="108">
        <f>D61*D63</f>
        <v>0</v>
      </c>
      <c r="E62" s="108">
        <v>0</v>
      </c>
      <c r="F62" s="109">
        <f>F61*F63</f>
        <v>0</v>
      </c>
      <c r="G62" s="109">
        <v>0</v>
      </c>
      <c r="H62" s="109">
        <v>0</v>
      </c>
      <c r="I62" s="109">
        <f>I61*I63</f>
        <v>16094213.5395</v>
      </c>
      <c r="J62" s="109"/>
      <c r="K62" s="109">
        <f>F62+I62</f>
        <v>16094213.5395</v>
      </c>
      <c r="L62" s="110"/>
    </row>
    <row r="63" spans="1:12" ht="45" customHeight="1" x14ac:dyDescent="0.2">
      <c r="A63" s="140">
        <v>27</v>
      </c>
      <c r="B63" s="268" t="s">
        <v>1076</v>
      </c>
      <c r="C63" s="268"/>
      <c r="D63" s="111">
        <v>0</v>
      </c>
      <c r="E63" s="111">
        <v>0</v>
      </c>
      <c r="F63" s="111">
        <v>0.85</v>
      </c>
      <c r="G63" s="111">
        <v>0</v>
      </c>
      <c r="H63" s="111">
        <v>0</v>
      </c>
      <c r="I63" s="111">
        <v>0.85</v>
      </c>
      <c r="J63" s="111"/>
      <c r="K63" s="111">
        <v>0.85</v>
      </c>
      <c r="L63" s="112"/>
    </row>
    <row r="64" spans="1:12" x14ac:dyDescent="0.2">
      <c r="A64" s="487"/>
      <c r="B64" s="487"/>
      <c r="C64" s="487"/>
      <c r="D64" s="487"/>
      <c r="E64" s="487"/>
      <c r="F64" s="487"/>
      <c r="G64" s="487"/>
      <c r="H64" s="487"/>
      <c r="I64" s="487"/>
      <c r="J64" s="487"/>
      <c r="K64" s="487"/>
    </row>
    <row r="65" spans="1:12" ht="30" customHeight="1" x14ac:dyDescent="0.2">
      <c r="A65" s="456">
        <v>28</v>
      </c>
      <c r="B65" s="449" t="s">
        <v>1077</v>
      </c>
      <c r="C65" s="449"/>
      <c r="D65" s="449"/>
      <c r="E65" s="449"/>
      <c r="F65" s="449"/>
      <c r="G65" s="449"/>
      <c r="H65" s="449"/>
      <c r="I65" s="449"/>
      <c r="J65" s="449"/>
      <c r="K65" s="449"/>
    </row>
    <row r="66" spans="1:12" ht="30" customHeight="1" x14ac:dyDescent="0.2">
      <c r="A66" s="456"/>
      <c r="B66" s="257" t="s">
        <v>1078</v>
      </c>
      <c r="C66" s="257"/>
      <c r="D66" s="257" t="s">
        <v>1079</v>
      </c>
      <c r="E66" s="257"/>
      <c r="F66" s="257"/>
      <c r="G66" s="257"/>
      <c r="H66" s="257"/>
      <c r="I66" s="257"/>
      <c r="J66" s="257" t="s">
        <v>1080</v>
      </c>
      <c r="K66" s="257"/>
    </row>
    <row r="67" spans="1:12" ht="80.25" customHeight="1" x14ac:dyDescent="0.2">
      <c r="A67" s="456"/>
      <c r="B67" s="450" t="s">
        <v>1138</v>
      </c>
      <c r="C67" s="451"/>
      <c r="D67" s="450" t="s">
        <v>1139</v>
      </c>
      <c r="E67" s="488"/>
      <c r="F67" s="488"/>
      <c r="G67" s="488"/>
      <c r="H67" s="488"/>
      <c r="I67" s="451"/>
      <c r="J67" s="485">
        <v>1150000</v>
      </c>
      <c r="K67" s="486"/>
    </row>
    <row r="68" spans="1:12" ht="45" customHeight="1" x14ac:dyDescent="0.2">
      <c r="A68" s="456"/>
      <c r="B68" s="220" t="s">
        <v>1140</v>
      </c>
      <c r="C68" s="220"/>
      <c r="D68" s="371" t="s">
        <v>1141</v>
      </c>
      <c r="E68" s="371"/>
      <c r="F68" s="371"/>
      <c r="G68" s="371"/>
      <c r="H68" s="371"/>
      <c r="I68" s="371"/>
      <c r="J68" s="484">
        <v>290000</v>
      </c>
      <c r="K68" s="240"/>
      <c r="L68" s="23">
        <v>1</v>
      </c>
    </row>
    <row r="69" spans="1:12" ht="81.75" customHeight="1" x14ac:dyDescent="0.2">
      <c r="A69" s="456"/>
      <c r="B69" s="364" t="s">
        <v>1142</v>
      </c>
      <c r="C69" s="365"/>
      <c r="D69" s="364" t="s">
        <v>1143</v>
      </c>
      <c r="E69" s="465"/>
      <c r="F69" s="465"/>
      <c r="G69" s="465"/>
      <c r="H69" s="465"/>
      <c r="I69" s="365"/>
      <c r="J69" s="485">
        <v>640000</v>
      </c>
      <c r="K69" s="486"/>
      <c r="L69" s="23"/>
    </row>
    <row r="70" spans="1:12" ht="45" customHeight="1" x14ac:dyDescent="0.2">
      <c r="A70" s="456"/>
      <c r="B70" s="371" t="s">
        <v>1144</v>
      </c>
      <c r="C70" s="371"/>
      <c r="D70" s="371" t="s">
        <v>1145</v>
      </c>
      <c r="E70" s="371"/>
      <c r="F70" s="371"/>
      <c r="G70" s="371"/>
      <c r="H70" s="371"/>
      <c r="I70" s="371"/>
      <c r="J70" s="484">
        <v>130000</v>
      </c>
      <c r="K70" s="240"/>
      <c r="L70" s="23">
        <v>1</v>
      </c>
    </row>
    <row r="71" spans="1:12" ht="53.25" customHeight="1" x14ac:dyDescent="0.35">
      <c r="A71" s="456"/>
      <c r="B71" s="371" t="s">
        <v>1146</v>
      </c>
      <c r="C71" s="371"/>
      <c r="D71" s="371" t="s">
        <v>1147</v>
      </c>
      <c r="E71" s="371"/>
      <c r="F71" s="371"/>
      <c r="G71" s="371"/>
      <c r="H71" s="371"/>
      <c r="I71" s="371"/>
      <c r="J71" s="484">
        <v>100000</v>
      </c>
      <c r="K71" s="240"/>
      <c r="L71" s="24">
        <v>2</v>
      </c>
    </row>
    <row r="72" spans="1:12" s="4" customFormat="1" ht="54.75" customHeight="1" x14ac:dyDescent="0.35">
      <c r="A72" s="456"/>
      <c r="B72" s="364" t="s">
        <v>1148</v>
      </c>
      <c r="C72" s="365"/>
      <c r="D72" s="364" t="s">
        <v>1149</v>
      </c>
      <c r="E72" s="465"/>
      <c r="F72" s="465"/>
      <c r="G72" s="465"/>
      <c r="H72" s="465"/>
      <c r="I72" s="365"/>
      <c r="J72" s="485">
        <v>8990</v>
      </c>
      <c r="K72" s="486"/>
      <c r="L72" s="113"/>
    </row>
    <row r="73" spans="1:12" ht="45" customHeight="1" x14ac:dyDescent="0.35">
      <c r="A73" s="456"/>
      <c r="B73" s="371" t="s">
        <v>1150</v>
      </c>
      <c r="C73" s="371"/>
      <c r="D73" s="371" t="s">
        <v>1151</v>
      </c>
      <c r="E73" s="371"/>
      <c r="F73" s="371"/>
      <c r="G73" s="371"/>
      <c r="H73" s="371"/>
      <c r="I73" s="371"/>
      <c r="J73" s="484">
        <v>740000</v>
      </c>
      <c r="K73" s="240"/>
      <c r="L73" s="24">
        <v>4</v>
      </c>
    </row>
    <row r="74" spans="1:12" ht="30" customHeight="1" x14ac:dyDescent="0.35">
      <c r="A74" s="456"/>
      <c r="B74" s="371" t="s">
        <v>1152</v>
      </c>
      <c r="C74" s="371"/>
      <c r="D74" s="371" t="s">
        <v>1151</v>
      </c>
      <c r="E74" s="371"/>
      <c r="F74" s="371"/>
      <c r="G74" s="371"/>
      <c r="H74" s="371"/>
      <c r="I74" s="371"/>
      <c r="J74" s="484">
        <v>150000</v>
      </c>
      <c r="K74" s="240"/>
      <c r="L74" s="24">
        <v>6</v>
      </c>
    </row>
    <row r="75" spans="1:12" ht="40.5" customHeight="1" x14ac:dyDescent="0.35">
      <c r="A75" s="456"/>
      <c r="B75" s="371" t="s">
        <v>1153</v>
      </c>
      <c r="C75" s="371"/>
      <c r="D75" s="371" t="s">
        <v>1154</v>
      </c>
      <c r="E75" s="371"/>
      <c r="F75" s="371"/>
      <c r="G75" s="371"/>
      <c r="H75" s="371"/>
      <c r="I75" s="371"/>
      <c r="J75" s="484">
        <f>16000</f>
        <v>16000</v>
      </c>
      <c r="K75" s="240"/>
      <c r="L75" s="24">
        <v>4</v>
      </c>
    </row>
    <row r="76" spans="1:12" ht="33.75" customHeight="1" x14ac:dyDescent="0.35">
      <c r="A76" s="456"/>
      <c r="B76" s="371" t="s">
        <v>1155</v>
      </c>
      <c r="C76" s="371"/>
      <c r="D76" s="371" t="s">
        <v>1156</v>
      </c>
      <c r="E76" s="371"/>
      <c r="F76" s="371"/>
      <c r="G76" s="371"/>
      <c r="H76" s="371"/>
      <c r="I76" s="371"/>
      <c r="J76" s="484">
        <v>177120</v>
      </c>
      <c r="K76" s="240"/>
      <c r="L76" s="24">
        <v>2</v>
      </c>
    </row>
    <row r="77" spans="1:12" ht="54.75" customHeight="1" x14ac:dyDescent="0.35">
      <c r="A77" s="456"/>
      <c r="B77" s="371" t="s">
        <v>1157</v>
      </c>
      <c r="C77" s="371"/>
      <c r="D77" s="371" t="s">
        <v>1151</v>
      </c>
      <c r="E77" s="371"/>
      <c r="F77" s="371"/>
      <c r="G77" s="371"/>
      <c r="H77" s="371"/>
      <c r="I77" s="371"/>
      <c r="J77" s="484">
        <v>13000</v>
      </c>
      <c r="K77" s="240"/>
      <c r="L77" s="24">
        <v>2</v>
      </c>
    </row>
    <row r="78" spans="1:12" ht="61.5" customHeight="1" x14ac:dyDescent="0.35">
      <c r="A78" s="456"/>
      <c r="B78" s="371" t="s">
        <v>1158</v>
      </c>
      <c r="C78" s="371"/>
      <c r="D78" s="371" t="s">
        <v>1159</v>
      </c>
      <c r="E78" s="371"/>
      <c r="F78" s="371"/>
      <c r="G78" s="371"/>
      <c r="H78" s="371"/>
      <c r="I78" s="371"/>
      <c r="J78" s="484">
        <f>240000</f>
        <v>240000</v>
      </c>
      <c r="K78" s="240"/>
      <c r="L78" s="24">
        <v>1</v>
      </c>
    </row>
    <row r="79" spans="1:12" ht="71.25" customHeight="1" x14ac:dyDescent="0.35">
      <c r="A79" s="456"/>
      <c r="B79" s="371" t="s">
        <v>1160</v>
      </c>
      <c r="C79" s="371"/>
      <c r="D79" s="371" t="s">
        <v>1161</v>
      </c>
      <c r="E79" s="371"/>
      <c r="F79" s="371"/>
      <c r="G79" s="371"/>
      <c r="H79" s="371"/>
      <c r="I79" s="371"/>
      <c r="J79" s="484">
        <v>350000</v>
      </c>
      <c r="K79" s="240"/>
      <c r="L79" s="24">
        <v>1</v>
      </c>
    </row>
    <row r="80" spans="1:12" ht="82.5" customHeight="1" x14ac:dyDescent="0.35">
      <c r="A80" s="456"/>
      <c r="B80" s="371" t="s">
        <v>1162</v>
      </c>
      <c r="C80" s="371"/>
      <c r="D80" s="371" t="s">
        <v>1163</v>
      </c>
      <c r="E80" s="371"/>
      <c r="F80" s="371"/>
      <c r="G80" s="371"/>
      <c r="H80" s="371"/>
      <c r="I80" s="371"/>
      <c r="J80" s="484">
        <f>41148+54864</f>
        <v>96012</v>
      </c>
      <c r="K80" s="484"/>
      <c r="L80" s="24">
        <v>3</v>
      </c>
    </row>
    <row r="81" spans="1:12" ht="42" customHeight="1" x14ac:dyDescent="0.35">
      <c r="A81" s="456"/>
      <c r="B81" s="371" t="s">
        <v>1164</v>
      </c>
      <c r="C81" s="371"/>
      <c r="D81" s="371" t="s">
        <v>1165</v>
      </c>
      <c r="E81" s="371"/>
      <c r="F81" s="371"/>
      <c r="G81" s="371"/>
      <c r="H81" s="371"/>
      <c r="I81" s="371"/>
      <c r="J81" s="484">
        <v>225000</v>
      </c>
      <c r="K81" s="240"/>
      <c r="L81" s="24">
        <v>9</v>
      </c>
    </row>
    <row r="82" spans="1:12" ht="57.75" customHeight="1" x14ac:dyDescent="0.35">
      <c r="A82" s="456"/>
      <c r="B82" s="371" t="s">
        <v>1166</v>
      </c>
      <c r="C82" s="371"/>
      <c r="D82" s="371" t="s">
        <v>1167</v>
      </c>
      <c r="E82" s="371"/>
      <c r="F82" s="371"/>
      <c r="G82" s="371"/>
      <c r="H82" s="371"/>
      <c r="I82" s="371"/>
      <c r="J82" s="484">
        <v>30000</v>
      </c>
      <c r="K82" s="240"/>
      <c r="L82" s="24">
        <v>1</v>
      </c>
    </row>
    <row r="83" spans="1:12" ht="45.75" customHeight="1" x14ac:dyDescent="0.35">
      <c r="A83" s="456"/>
      <c r="B83" s="371" t="s">
        <v>1168</v>
      </c>
      <c r="C83" s="371"/>
      <c r="D83" s="371" t="s">
        <v>1169</v>
      </c>
      <c r="E83" s="371"/>
      <c r="F83" s="371"/>
      <c r="G83" s="371"/>
      <c r="H83" s="371"/>
      <c r="I83" s="371"/>
      <c r="J83" s="484">
        <v>40000</v>
      </c>
      <c r="K83" s="240"/>
      <c r="L83" s="24">
        <v>1</v>
      </c>
    </row>
    <row r="84" spans="1:12" ht="54" customHeight="1" x14ac:dyDescent="0.35">
      <c r="A84" s="456"/>
      <c r="B84" s="371" t="s">
        <v>1170</v>
      </c>
      <c r="C84" s="371"/>
      <c r="D84" s="371" t="s">
        <v>1171</v>
      </c>
      <c r="E84" s="371"/>
      <c r="F84" s="371"/>
      <c r="G84" s="371"/>
      <c r="H84" s="371"/>
      <c r="I84" s="371"/>
      <c r="J84" s="484">
        <v>150000</v>
      </c>
      <c r="K84" s="240"/>
      <c r="L84" s="24">
        <v>6</v>
      </c>
    </row>
    <row r="85" spans="1:12" ht="45.75" customHeight="1" x14ac:dyDescent="0.35">
      <c r="A85" s="456"/>
      <c r="B85" s="371" t="s">
        <v>1172</v>
      </c>
      <c r="C85" s="371"/>
      <c r="D85" s="371" t="s">
        <v>1173</v>
      </c>
      <c r="E85" s="371"/>
      <c r="F85" s="371"/>
      <c r="G85" s="371"/>
      <c r="H85" s="371"/>
      <c r="I85" s="371"/>
      <c r="J85" s="484">
        <v>200000</v>
      </c>
      <c r="K85" s="240"/>
      <c r="L85" s="24">
        <v>4</v>
      </c>
    </row>
    <row r="86" spans="1:12" ht="53.25" customHeight="1" x14ac:dyDescent="0.35">
      <c r="A86" s="456"/>
      <c r="B86" s="371" t="s">
        <v>1174</v>
      </c>
      <c r="C86" s="371"/>
      <c r="D86" s="371" t="s">
        <v>1175</v>
      </c>
      <c r="E86" s="371"/>
      <c r="F86" s="371"/>
      <c r="G86" s="371"/>
      <c r="H86" s="371"/>
      <c r="I86" s="371"/>
      <c r="J86" s="484">
        <v>5000</v>
      </c>
      <c r="K86" s="240"/>
      <c r="L86" s="24">
        <v>1</v>
      </c>
    </row>
    <row r="87" spans="1:12" ht="55.5" customHeight="1" x14ac:dyDescent="0.35">
      <c r="A87" s="456"/>
      <c r="B87" s="371" t="s">
        <v>1176</v>
      </c>
      <c r="C87" s="371"/>
      <c r="D87" s="371" t="s">
        <v>1177</v>
      </c>
      <c r="E87" s="371"/>
      <c r="F87" s="371"/>
      <c r="G87" s="371"/>
      <c r="H87" s="371"/>
      <c r="I87" s="371"/>
      <c r="J87" s="484">
        <v>40000</v>
      </c>
      <c r="K87" s="240"/>
      <c r="L87" s="24">
        <v>4</v>
      </c>
    </row>
    <row r="88" spans="1:12" ht="57.75" customHeight="1" x14ac:dyDescent="0.35">
      <c r="A88" s="456"/>
      <c r="B88" s="371" t="s">
        <v>1178</v>
      </c>
      <c r="C88" s="371"/>
      <c r="D88" s="371" t="s">
        <v>1179</v>
      </c>
      <c r="E88" s="371"/>
      <c r="F88" s="371"/>
      <c r="G88" s="371"/>
      <c r="H88" s="371"/>
      <c r="I88" s="371"/>
      <c r="J88" s="484">
        <v>20000</v>
      </c>
      <c r="K88" s="240"/>
      <c r="L88" s="24">
        <v>1</v>
      </c>
    </row>
    <row r="89" spans="1:12" ht="39" customHeight="1" x14ac:dyDescent="0.35">
      <c r="A89" s="456"/>
      <c r="B89" s="371" t="s">
        <v>1180</v>
      </c>
      <c r="C89" s="371"/>
      <c r="D89" s="371" t="s">
        <v>1181</v>
      </c>
      <c r="E89" s="371"/>
      <c r="F89" s="371"/>
      <c r="G89" s="371"/>
      <c r="H89" s="371"/>
      <c r="I89" s="371"/>
      <c r="J89" s="484">
        <v>30000</v>
      </c>
      <c r="K89" s="240"/>
      <c r="L89" s="24">
        <v>1</v>
      </c>
    </row>
    <row r="90" spans="1:12" ht="51.75" customHeight="1" x14ac:dyDescent="0.35">
      <c r="A90" s="456"/>
      <c r="B90" s="371" t="s">
        <v>1182</v>
      </c>
      <c r="C90" s="371"/>
      <c r="D90" s="371" t="s">
        <v>1183</v>
      </c>
      <c r="E90" s="371"/>
      <c r="F90" s="371"/>
      <c r="G90" s="371"/>
      <c r="H90" s="371"/>
      <c r="I90" s="371"/>
      <c r="J90" s="484">
        <v>12000</v>
      </c>
      <c r="K90" s="240"/>
      <c r="L90" s="24">
        <v>4</v>
      </c>
    </row>
    <row r="91" spans="1:12" ht="55.5" customHeight="1" x14ac:dyDescent="0.35">
      <c r="A91" s="456"/>
      <c r="B91" s="371" t="s">
        <v>1184</v>
      </c>
      <c r="C91" s="371"/>
      <c r="D91" s="371" t="s">
        <v>1185</v>
      </c>
      <c r="E91" s="371"/>
      <c r="F91" s="371"/>
      <c r="G91" s="371"/>
      <c r="H91" s="371"/>
      <c r="I91" s="371"/>
      <c r="J91" s="484">
        <v>40000</v>
      </c>
      <c r="K91" s="240"/>
      <c r="L91" s="24">
        <v>1</v>
      </c>
    </row>
    <row r="92" spans="1:12" ht="89.25" customHeight="1" x14ac:dyDescent="0.35">
      <c r="A92" s="456"/>
      <c r="B92" s="371" t="s">
        <v>1186</v>
      </c>
      <c r="C92" s="371"/>
      <c r="D92" s="371" t="s">
        <v>1187</v>
      </c>
      <c r="E92" s="371"/>
      <c r="F92" s="371"/>
      <c r="G92" s="371"/>
      <c r="H92" s="371"/>
      <c r="I92" s="371"/>
      <c r="J92" s="484">
        <v>516000</v>
      </c>
      <c r="K92" s="240"/>
      <c r="L92" s="24">
        <v>2</v>
      </c>
    </row>
    <row r="93" spans="1:12" ht="102" customHeight="1" x14ac:dyDescent="0.35">
      <c r="A93" s="456"/>
      <c r="B93" s="371" t="s">
        <v>1188</v>
      </c>
      <c r="C93" s="371"/>
      <c r="D93" s="371" t="s">
        <v>1189</v>
      </c>
      <c r="E93" s="371"/>
      <c r="F93" s="371"/>
      <c r="G93" s="371"/>
      <c r="H93" s="371"/>
      <c r="I93" s="371"/>
      <c r="J93" s="484">
        <v>100000</v>
      </c>
      <c r="K93" s="240"/>
      <c r="L93" s="24">
        <v>5</v>
      </c>
    </row>
    <row r="94" spans="1:12" ht="47.25" customHeight="1" x14ac:dyDescent="0.35">
      <c r="A94" s="456"/>
      <c r="B94" s="371" t="s">
        <v>1190</v>
      </c>
      <c r="C94" s="371"/>
      <c r="D94" s="371" t="s">
        <v>1191</v>
      </c>
      <c r="E94" s="371"/>
      <c r="F94" s="371"/>
      <c r="G94" s="371"/>
      <c r="H94" s="371"/>
      <c r="I94" s="371"/>
      <c r="J94" s="484">
        <v>16000</v>
      </c>
      <c r="K94" s="240"/>
      <c r="L94" s="24">
        <v>4</v>
      </c>
    </row>
    <row r="95" spans="1:12" ht="57.75" customHeight="1" x14ac:dyDescent="0.35">
      <c r="A95" s="456"/>
      <c r="B95" s="371" t="s">
        <v>1192</v>
      </c>
      <c r="C95" s="371"/>
      <c r="D95" s="371" t="s">
        <v>1193</v>
      </c>
      <c r="E95" s="371"/>
      <c r="F95" s="371"/>
      <c r="G95" s="371"/>
      <c r="H95" s="371"/>
      <c r="I95" s="371"/>
      <c r="J95" s="484">
        <v>12000</v>
      </c>
      <c r="K95" s="240"/>
      <c r="L95" s="24">
        <v>1</v>
      </c>
    </row>
    <row r="96" spans="1:12" ht="61.5" customHeight="1" x14ac:dyDescent="0.35">
      <c r="A96" s="456"/>
      <c r="B96" s="371" t="s">
        <v>1194</v>
      </c>
      <c r="C96" s="371"/>
      <c r="D96" s="371" t="s">
        <v>1195</v>
      </c>
      <c r="E96" s="371"/>
      <c r="F96" s="371"/>
      <c r="G96" s="371"/>
      <c r="H96" s="371"/>
      <c r="I96" s="371"/>
      <c r="J96" s="484">
        <v>19600</v>
      </c>
      <c r="K96" s="240"/>
      <c r="L96" s="24">
        <v>1</v>
      </c>
    </row>
    <row r="97" spans="1:16" s="4" customFormat="1" ht="60" customHeight="1" x14ac:dyDescent="0.35">
      <c r="A97" s="456"/>
      <c r="B97" s="371" t="s">
        <v>1196</v>
      </c>
      <c r="C97" s="371"/>
      <c r="D97" s="371" t="s">
        <v>1197</v>
      </c>
      <c r="E97" s="371"/>
      <c r="F97" s="371"/>
      <c r="G97" s="371"/>
      <c r="H97" s="371"/>
      <c r="I97" s="371"/>
      <c r="J97" s="484">
        <v>42000</v>
      </c>
      <c r="K97" s="484"/>
      <c r="L97" s="113">
        <v>1</v>
      </c>
    </row>
    <row r="98" spans="1:16" s="4" customFormat="1" ht="60" customHeight="1" x14ac:dyDescent="0.35">
      <c r="A98" s="456"/>
      <c r="B98" s="364" t="s">
        <v>1198</v>
      </c>
      <c r="C98" s="365"/>
      <c r="D98" s="364" t="s">
        <v>1199</v>
      </c>
      <c r="E98" s="465"/>
      <c r="F98" s="465"/>
      <c r="G98" s="465"/>
      <c r="H98" s="465"/>
      <c r="I98" s="365"/>
      <c r="J98" s="485">
        <v>170000</v>
      </c>
      <c r="K98" s="486"/>
      <c r="L98" s="113"/>
    </row>
    <row r="99" spans="1:16" ht="117.75" customHeight="1" x14ac:dyDescent="0.35">
      <c r="A99" s="456"/>
      <c r="B99" s="371" t="s">
        <v>1200</v>
      </c>
      <c r="C99" s="371"/>
      <c r="D99" s="371" t="s">
        <v>1201</v>
      </c>
      <c r="E99" s="371"/>
      <c r="F99" s="371"/>
      <c r="G99" s="371"/>
      <c r="H99" s="371"/>
      <c r="I99" s="371"/>
      <c r="J99" s="484">
        <f>300000+119900+40570-54864+425900+54000-372000-87590</f>
        <v>425916</v>
      </c>
      <c r="K99" s="484"/>
      <c r="L99" s="113">
        <f>SUM(L68:L97)</f>
        <v>74</v>
      </c>
      <c r="N99" s="110"/>
    </row>
    <row r="100" spans="1:16" ht="112.5" customHeight="1" x14ac:dyDescent="0.35">
      <c r="A100" s="456"/>
      <c r="B100" s="371" t="s">
        <v>1202</v>
      </c>
      <c r="C100" s="371"/>
      <c r="D100" s="371" t="s">
        <v>1203</v>
      </c>
      <c r="E100" s="371"/>
      <c r="F100" s="371"/>
      <c r="G100" s="371"/>
      <c r="H100" s="371"/>
      <c r="I100" s="371"/>
      <c r="J100" s="484">
        <v>640000</v>
      </c>
      <c r="K100" s="484"/>
      <c r="L100" s="113"/>
      <c r="M100" s="110"/>
    </row>
    <row r="101" spans="1:16" ht="314.25" customHeight="1" x14ac:dyDescent="0.35">
      <c r="A101" s="456"/>
      <c r="B101" s="220" t="s">
        <v>1204</v>
      </c>
      <c r="C101" s="220"/>
      <c r="D101" s="220" t="s">
        <v>1205</v>
      </c>
      <c r="E101" s="220"/>
      <c r="F101" s="220"/>
      <c r="G101" s="220"/>
      <c r="H101" s="220"/>
      <c r="I101" s="220"/>
      <c r="J101" s="457">
        <v>846874.3</v>
      </c>
      <c r="K101" s="457"/>
      <c r="L101" s="114"/>
    </row>
    <row r="102" spans="1:16" ht="273" customHeight="1" x14ac:dyDescent="0.35">
      <c r="A102" s="456"/>
      <c r="B102" s="220" t="s">
        <v>1206</v>
      </c>
      <c r="C102" s="220"/>
      <c r="D102" s="220" t="s">
        <v>1207</v>
      </c>
      <c r="E102" s="220"/>
      <c r="F102" s="220"/>
      <c r="G102" s="220"/>
      <c r="H102" s="220"/>
      <c r="I102" s="220"/>
      <c r="J102" s="457">
        <v>1540771.86</v>
      </c>
      <c r="K102" s="457"/>
      <c r="L102" s="113"/>
    </row>
    <row r="103" spans="1:16" ht="409.5" customHeight="1" x14ac:dyDescent="0.35">
      <c r="A103" s="456"/>
      <c r="B103" s="468" t="s">
        <v>1208</v>
      </c>
      <c r="C103" s="469"/>
      <c r="D103" s="468" t="s">
        <v>1209</v>
      </c>
      <c r="E103" s="482"/>
      <c r="F103" s="482"/>
      <c r="G103" s="482"/>
      <c r="H103" s="482"/>
      <c r="I103" s="469"/>
      <c r="J103" s="478">
        <v>2200000</v>
      </c>
      <c r="K103" s="479"/>
      <c r="L103" s="113"/>
    </row>
    <row r="104" spans="1:16" ht="48" customHeight="1" x14ac:dyDescent="0.35">
      <c r="A104" s="456"/>
      <c r="B104" s="470"/>
      <c r="C104" s="471"/>
      <c r="D104" s="470"/>
      <c r="E104" s="483"/>
      <c r="F104" s="483"/>
      <c r="G104" s="483"/>
      <c r="H104" s="483"/>
      <c r="I104" s="471"/>
      <c r="J104" s="480"/>
      <c r="K104" s="481"/>
      <c r="L104" s="113"/>
    </row>
    <row r="105" spans="1:16" ht="108.75" customHeight="1" x14ac:dyDescent="0.35">
      <c r="A105" s="456"/>
      <c r="B105" s="220" t="s">
        <v>1210</v>
      </c>
      <c r="C105" s="220"/>
      <c r="D105" s="220" t="s">
        <v>1211</v>
      </c>
      <c r="E105" s="220"/>
      <c r="F105" s="220"/>
      <c r="G105" s="220"/>
      <c r="H105" s="220"/>
      <c r="I105" s="220"/>
      <c r="J105" s="457">
        <v>2360932.9900000002</v>
      </c>
      <c r="K105" s="457"/>
      <c r="L105" s="113"/>
    </row>
    <row r="106" spans="1:16" ht="145.5" customHeight="1" x14ac:dyDescent="0.35">
      <c r="A106" s="456"/>
      <c r="B106" s="220" t="s">
        <v>1212</v>
      </c>
      <c r="C106" s="220"/>
      <c r="D106" s="220" t="s">
        <v>1213</v>
      </c>
      <c r="E106" s="220"/>
      <c r="F106" s="220"/>
      <c r="G106" s="220"/>
      <c r="H106" s="220"/>
      <c r="I106" s="220"/>
      <c r="J106" s="457">
        <v>1897756.35</v>
      </c>
      <c r="K106" s="457"/>
      <c r="L106" s="113"/>
    </row>
    <row r="107" spans="1:16" ht="409.5" customHeight="1" x14ac:dyDescent="0.35">
      <c r="A107" s="456"/>
      <c r="B107" s="468" t="s">
        <v>1214</v>
      </c>
      <c r="C107" s="469"/>
      <c r="D107" s="472" t="s">
        <v>1215</v>
      </c>
      <c r="E107" s="473"/>
      <c r="F107" s="473"/>
      <c r="G107" s="473"/>
      <c r="H107" s="473"/>
      <c r="I107" s="474"/>
      <c r="J107" s="478">
        <f>5067408.66-1200000-496070.59-308000</f>
        <v>3063338.0700000003</v>
      </c>
      <c r="K107" s="479"/>
      <c r="L107" s="113"/>
      <c r="M107" s="110"/>
      <c r="N107" s="110"/>
    </row>
    <row r="108" spans="1:16" ht="90.75" customHeight="1" x14ac:dyDescent="0.35">
      <c r="A108" s="456"/>
      <c r="B108" s="470"/>
      <c r="C108" s="471"/>
      <c r="D108" s="475"/>
      <c r="E108" s="476"/>
      <c r="F108" s="476"/>
      <c r="G108" s="476"/>
      <c r="H108" s="476"/>
      <c r="I108" s="477"/>
      <c r="J108" s="480"/>
      <c r="K108" s="481"/>
      <c r="L108" s="113"/>
      <c r="M108" s="110"/>
      <c r="N108" s="110"/>
    </row>
    <row r="109" spans="1:16" ht="74.25" customHeight="1" x14ac:dyDescent="0.35">
      <c r="A109" s="456"/>
      <c r="B109" s="193" t="s">
        <v>1216</v>
      </c>
      <c r="C109" s="219"/>
      <c r="D109" s="364" t="s">
        <v>1217</v>
      </c>
      <c r="E109" s="465"/>
      <c r="F109" s="465"/>
      <c r="G109" s="465"/>
      <c r="H109" s="465"/>
      <c r="I109" s="365"/>
      <c r="J109" s="466">
        <v>20000</v>
      </c>
      <c r="K109" s="467"/>
      <c r="L109" s="113"/>
      <c r="N109" s="110"/>
    </row>
    <row r="110" spans="1:16" ht="32.25" customHeight="1" x14ac:dyDescent="0.35">
      <c r="A110" s="456"/>
      <c r="B110" s="220" t="s">
        <v>1218</v>
      </c>
      <c r="C110" s="220"/>
      <c r="D110" s="371" t="s">
        <v>1219</v>
      </c>
      <c r="E110" s="371"/>
      <c r="F110" s="371"/>
      <c r="G110" s="371"/>
      <c r="H110" s="371"/>
      <c r="I110" s="371"/>
      <c r="J110" s="457">
        <v>110000</v>
      </c>
      <c r="K110" s="457"/>
      <c r="L110" s="113"/>
      <c r="M110" s="110"/>
      <c r="N110" s="110"/>
      <c r="O110" s="115"/>
      <c r="P110" s="110"/>
    </row>
    <row r="111" spans="1:16" ht="32.25" customHeight="1" x14ac:dyDescent="0.35">
      <c r="A111" s="456"/>
      <c r="B111" s="193" t="s">
        <v>1220</v>
      </c>
      <c r="C111" s="219"/>
      <c r="D111" s="364" t="s">
        <v>1221</v>
      </c>
      <c r="E111" s="465"/>
      <c r="F111" s="465"/>
      <c r="G111" s="465"/>
      <c r="H111" s="465"/>
      <c r="I111" s="365"/>
      <c r="J111" s="466">
        <v>24300</v>
      </c>
      <c r="K111" s="467"/>
      <c r="L111" s="113"/>
      <c r="M111" s="110"/>
      <c r="O111" s="116"/>
    </row>
    <row r="112" spans="1:16" ht="32.25" customHeight="1" x14ac:dyDescent="0.35">
      <c r="A112" s="456"/>
      <c r="B112" s="193" t="s">
        <v>1222</v>
      </c>
      <c r="C112" s="219"/>
      <c r="D112" s="364" t="s">
        <v>1223</v>
      </c>
      <c r="E112" s="465"/>
      <c r="F112" s="465"/>
      <c r="G112" s="465"/>
      <c r="H112" s="465"/>
      <c r="I112" s="365"/>
      <c r="J112" s="466">
        <v>15700</v>
      </c>
      <c r="K112" s="467"/>
      <c r="L112" s="113"/>
      <c r="M112" s="110"/>
      <c r="O112" s="116"/>
    </row>
    <row r="113" spans="1:16" ht="71.25" customHeight="1" x14ac:dyDescent="0.35">
      <c r="A113" s="456"/>
      <c r="B113" s="220" t="s">
        <v>1224</v>
      </c>
      <c r="C113" s="220"/>
      <c r="D113" s="371" t="s">
        <v>1225</v>
      </c>
      <c r="E113" s="371"/>
      <c r="F113" s="371"/>
      <c r="G113" s="371"/>
      <c r="H113" s="371"/>
      <c r="I113" s="371"/>
      <c r="J113" s="457">
        <v>6057.3</v>
      </c>
      <c r="K113" s="457"/>
      <c r="L113" s="113"/>
    </row>
    <row r="114" spans="1:16" ht="30" customHeight="1" x14ac:dyDescent="0.35">
      <c r="A114" s="456"/>
      <c r="B114" s="220" t="s">
        <v>1226</v>
      </c>
      <c r="C114" s="220"/>
      <c r="D114" s="371" t="s">
        <v>1227</v>
      </c>
      <c r="E114" s="371"/>
      <c r="F114" s="371"/>
      <c r="G114" s="371"/>
      <c r="H114" s="371"/>
      <c r="I114" s="371"/>
      <c r="J114" s="457">
        <v>10000</v>
      </c>
      <c r="K114" s="457"/>
      <c r="L114" s="113"/>
      <c r="O114" s="110"/>
    </row>
    <row r="115" spans="1:16" ht="30" customHeight="1" x14ac:dyDescent="0.2">
      <c r="A115" s="456"/>
      <c r="B115" s="220" t="s">
        <v>1228</v>
      </c>
      <c r="C115" s="220"/>
      <c r="D115" s="371" t="s">
        <v>1229</v>
      </c>
      <c r="E115" s="371"/>
      <c r="F115" s="371"/>
      <c r="G115" s="371"/>
      <c r="H115" s="371"/>
      <c r="I115" s="371"/>
      <c r="J115" s="457">
        <v>4000</v>
      </c>
      <c r="K115" s="457"/>
      <c r="O115" s="110"/>
    </row>
    <row r="116" spans="1:16" ht="30" hidden="1" customHeight="1" x14ac:dyDescent="0.2">
      <c r="A116" s="456"/>
      <c r="B116" s="130"/>
      <c r="C116" s="130"/>
      <c r="D116" s="136"/>
      <c r="E116" s="136"/>
      <c r="F116" s="136"/>
      <c r="G116" s="136"/>
      <c r="H116" s="136"/>
      <c r="I116" s="136"/>
      <c r="J116" s="458">
        <f>SUM(J67:K100)</f>
        <v>6834638</v>
      </c>
      <c r="K116" s="458"/>
      <c r="L116" s="110">
        <f>SUM(J68:K99)</f>
        <v>5044638</v>
      </c>
      <c r="M116" s="110"/>
      <c r="N116" s="110"/>
      <c r="O116" s="110"/>
    </row>
    <row r="117" spans="1:16" ht="30" hidden="1" customHeight="1" x14ac:dyDescent="0.2">
      <c r="A117" s="456"/>
      <c r="B117" s="130"/>
      <c r="C117" s="130"/>
      <c r="D117" s="136"/>
      <c r="E117" s="136"/>
      <c r="F117" s="136"/>
      <c r="G117" s="136"/>
      <c r="H117" s="136"/>
      <c r="I117" s="136"/>
      <c r="J117" s="459">
        <f>SUM(J110:K115)</f>
        <v>170057.3</v>
      </c>
      <c r="K117" s="460"/>
      <c r="L117" s="110"/>
      <c r="M117" s="110"/>
      <c r="N117" s="110"/>
    </row>
    <row r="118" spans="1:16" ht="30" hidden="1" customHeight="1" x14ac:dyDescent="0.2">
      <c r="A118" s="456"/>
      <c r="B118" s="139"/>
      <c r="C118" s="139"/>
      <c r="D118" s="139"/>
      <c r="E118" s="139"/>
      <c r="F118" s="139"/>
      <c r="G118" s="139"/>
      <c r="H118" s="139"/>
      <c r="I118" s="139"/>
      <c r="J118" s="461">
        <f>SUM(J101:K109)</f>
        <v>11929673.57</v>
      </c>
      <c r="K118" s="462"/>
      <c r="M118" s="110"/>
      <c r="N118" s="110"/>
      <c r="O118" s="110"/>
    </row>
    <row r="119" spans="1:16" ht="30" hidden="1" customHeight="1" x14ac:dyDescent="0.2">
      <c r="A119" s="117"/>
      <c r="B119" s="141"/>
      <c r="C119" s="141"/>
      <c r="D119" s="141"/>
      <c r="E119" s="141"/>
      <c r="F119" s="141"/>
      <c r="G119" s="141"/>
      <c r="H119" s="141"/>
      <c r="I119" s="141"/>
      <c r="J119" s="463">
        <f>J116+J118+J117</f>
        <v>18934368.870000001</v>
      </c>
      <c r="K119" s="463"/>
    </row>
    <row r="120" spans="1:16" ht="15" customHeight="1" x14ac:dyDescent="0.2">
      <c r="A120" s="141"/>
      <c r="B120" s="464" t="s">
        <v>1083</v>
      </c>
      <c r="C120" s="464"/>
      <c r="D120" s="464"/>
      <c r="E120" s="464"/>
      <c r="F120" s="464"/>
      <c r="G120" s="464"/>
      <c r="H120" s="464"/>
      <c r="I120" s="464"/>
      <c r="J120" s="464"/>
      <c r="K120" s="464"/>
    </row>
    <row r="121" spans="1:16" ht="36" customHeight="1" x14ac:dyDescent="0.2">
      <c r="A121" s="456">
        <v>29</v>
      </c>
      <c r="B121" s="257" t="s">
        <v>117</v>
      </c>
      <c r="C121" s="257"/>
      <c r="D121" s="257" t="s">
        <v>1230</v>
      </c>
      <c r="E121" s="257"/>
      <c r="F121" s="257" t="s">
        <v>929</v>
      </c>
      <c r="G121" s="257"/>
      <c r="H121" s="257" t="s">
        <v>1085</v>
      </c>
      <c r="I121" s="257"/>
      <c r="J121" s="257" t="s">
        <v>1086</v>
      </c>
      <c r="K121" s="257"/>
    </row>
    <row r="122" spans="1:16" ht="42.75" customHeight="1" x14ac:dyDescent="0.2">
      <c r="A122" s="456"/>
      <c r="B122" s="371" t="s">
        <v>1087</v>
      </c>
      <c r="C122" s="371"/>
      <c r="D122" s="240" t="s">
        <v>1088</v>
      </c>
      <c r="E122" s="240"/>
      <c r="F122" s="240" t="s">
        <v>1105</v>
      </c>
      <c r="G122" s="240"/>
      <c r="H122" s="241">
        <v>1</v>
      </c>
      <c r="I122" s="241"/>
      <c r="J122" s="240">
        <v>21</v>
      </c>
      <c r="K122" s="240"/>
    </row>
    <row r="123" spans="1:16" ht="30" customHeight="1" x14ac:dyDescent="0.2">
      <c r="A123" s="456"/>
      <c r="B123" s="371" t="s">
        <v>1231</v>
      </c>
      <c r="C123" s="371"/>
      <c r="D123" s="240" t="s">
        <v>1088</v>
      </c>
      <c r="E123" s="240"/>
      <c r="F123" s="240" t="s">
        <v>1232</v>
      </c>
      <c r="G123" s="240"/>
      <c r="H123" s="448">
        <f>9772+2500</f>
        <v>12272</v>
      </c>
      <c r="I123" s="448"/>
      <c r="J123" s="246">
        <v>2000000</v>
      </c>
      <c r="K123" s="246"/>
    </row>
    <row r="124" spans="1:16" ht="30" customHeight="1" x14ac:dyDescent="0.2">
      <c r="A124" s="456"/>
      <c r="B124" s="364" t="s">
        <v>1328</v>
      </c>
      <c r="C124" s="365"/>
      <c r="D124" s="450" t="s">
        <v>1088</v>
      </c>
      <c r="E124" s="451"/>
      <c r="F124" s="450" t="s">
        <v>1329</v>
      </c>
      <c r="G124" s="451"/>
      <c r="H124" s="452">
        <v>6834638</v>
      </c>
      <c r="I124" s="453"/>
      <c r="J124" s="454" t="s">
        <v>1334</v>
      </c>
      <c r="K124" s="455"/>
    </row>
    <row r="125" spans="1:16" ht="57.75" customHeight="1" x14ac:dyDescent="0.2">
      <c r="A125" s="456"/>
      <c r="B125" s="371" t="s">
        <v>1233</v>
      </c>
      <c r="C125" s="371"/>
      <c r="D125" s="240"/>
      <c r="E125" s="240"/>
      <c r="F125" s="240"/>
      <c r="G125" s="240"/>
      <c r="H125" s="448"/>
      <c r="I125" s="448"/>
      <c r="J125" s="246"/>
      <c r="K125" s="246"/>
      <c r="P125" s="116"/>
    </row>
    <row r="126" spans="1:16" ht="14.25" customHeight="1" x14ac:dyDescent="0.2">
      <c r="A126" s="141"/>
      <c r="B126" s="118"/>
      <c r="C126" s="118"/>
      <c r="D126" s="119"/>
      <c r="E126" s="119"/>
      <c r="F126" s="119"/>
      <c r="G126" s="119"/>
      <c r="H126" s="120"/>
      <c r="I126" s="120"/>
      <c r="J126" s="121"/>
      <c r="K126" s="121"/>
    </row>
    <row r="127" spans="1:16" ht="15" customHeight="1" x14ac:dyDescent="0.2">
      <c r="A127" s="140">
        <v>30</v>
      </c>
      <c r="B127" s="449" t="s">
        <v>1092</v>
      </c>
      <c r="C127" s="449"/>
      <c r="D127" s="317" t="s">
        <v>1093</v>
      </c>
      <c r="E127" s="317"/>
      <c r="F127" s="317"/>
      <c r="G127" s="317"/>
      <c r="H127" s="317"/>
      <c r="I127" s="317"/>
      <c r="J127" s="317"/>
      <c r="K127" s="317"/>
    </row>
    <row r="128" spans="1:16" ht="30" customHeight="1" x14ac:dyDescent="0.2"/>
  </sheetData>
  <mergeCells count="256">
    <mergeCell ref="A1:K1"/>
    <mergeCell ref="B2:E2"/>
    <mergeCell ref="F2:K2"/>
    <mergeCell ref="A3:K3"/>
    <mergeCell ref="A4:K4"/>
    <mergeCell ref="B5:D5"/>
    <mergeCell ref="E5:K5"/>
    <mergeCell ref="B10:D10"/>
    <mergeCell ref="E10:K10"/>
    <mergeCell ref="B11:D11"/>
    <mergeCell ref="E11:K11"/>
    <mergeCell ref="B12:D12"/>
    <mergeCell ref="E12:K12"/>
    <mergeCell ref="A6:A7"/>
    <mergeCell ref="B6:D7"/>
    <mergeCell ref="E6:K6"/>
    <mergeCell ref="F7:H7"/>
    <mergeCell ref="J7:K7"/>
    <mergeCell ref="A8:A9"/>
    <mergeCell ref="B8:D9"/>
    <mergeCell ref="E8:K8"/>
    <mergeCell ref="F9:H9"/>
    <mergeCell ref="J9:K9"/>
    <mergeCell ref="B17:C17"/>
    <mergeCell ref="D17:K17"/>
    <mergeCell ref="B18:C18"/>
    <mergeCell ref="D18:K18"/>
    <mergeCell ref="B19:C19"/>
    <mergeCell ref="D19:K19"/>
    <mergeCell ref="B13:D13"/>
    <mergeCell ref="E13:K13"/>
    <mergeCell ref="B14:D14"/>
    <mergeCell ref="E14:K14"/>
    <mergeCell ref="A15:K15"/>
    <mergeCell ref="A16:K16"/>
    <mergeCell ref="B24:C24"/>
    <mergeCell ref="D24:K24"/>
    <mergeCell ref="A25:A28"/>
    <mergeCell ref="B25:C28"/>
    <mergeCell ref="D25:K28"/>
    <mergeCell ref="A29:A40"/>
    <mergeCell ref="B29:C40"/>
    <mergeCell ref="D29:K40"/>
    <mergeCell ref="A20:K20"/>
    <mergeCell ref="B21:C21"/>
    <mergeCell ref="D21:K21"/>
    <mergeCell ref="B22:C22"/>
    <mergeCell ref="D22:K22"/>
    <mergeCell ref="B23:C23"/>
    <mergeCell ref="D23:K23"/>
    <mergeCell ref="A46:A52"/>
    <mergeCell ref="B46:C52"/>
    <mergeCell ref="D46:K52"/>
    <mergeCell ref="A53:A54"/>
    <mergeCell ref="B53:C54"/>
    <mergeCell ref="D53:K54"/>
    <mergeCell ref="A41:A43"/>
    <mergeCell ref="B41:C43"/>
    <mergeCell ref="D41:K43"/>
    <mergeCell ref="A44:K44"/>
    <mergeCell ref="B45:C45"/>
    <mergeCell ref="D45:K45"/>
    <mergeCell ref="B57:C57"/>
    <mergeCell ref="D57:K57"/>
    <mergeCell ref="A58:K58"/>
    <mergeCell ref="A59:C59"/>
    <mergeCell ref="B60:C60"/>
    <mergeCell ref="B61:C61"/>
    <mergeCell ref="A55:K55"/>
    <mergeCell ref="B56:C56"/>
    <mergeCell ref="D56:E56"/>
    <mergeCell ref="F56:G56"/>
    <mergeCell ref="H56:I56"/>
    <mergeCell ref="J56:K56"/>
    <mergeCell ref="B62:C62"/>
    <mergeCell ref="B63:C63"/>
    <mergeCell ref="A64:K64"/>
    <mergeCell ref="A65:A118"/>
    <mergeCell ref="B65:K65"/>
    <mergeCell ref="B66:C66"/>
    <mergeCell ref="D66:I66"/>
    <mergeCell ref="J66:K66"/>
    <mergeCell ref="B67:C67"/>
    <mergeCell ref="D67:I67"/>
    <mergeCell ref="B70:C70"/>
    <mergeCell ref="D70:I70"/>
    <mergeCell ref="J70:K70"/>
    <mergeCell ref="B71:C71"/>
    <mergeCell ref="D71:I71"/>
    <mergeCell ref="J71:K71"/>
    <mergeCell ref="J67:K67"/>
    <mergeCell ref="B68:C68"/>
    <mergeCell ref="D68:I68"/>
    <mergeCell ref="J68:K68"/>
    <mergeCell ref="B69:C69"/>
    <mergeCell ref="D69:I69"/>
    <mergeCell ref="J69:K69"/>
    <mergeCell ref="B74:C74"/>
    <mergeCell ref="D74:I74"/>
    <mergeCell ref="J74:K74"/>
    <mergeCell ref="B75:C75"/>
    <mergeCell ref="D75:I75"/>
    <mergeCell ref="J75:K75"/>
    <mergeCell ref="B72:C72"/>
    <mergeCell ref="D72:I72"/>
    <mergeCell ref="J72:K72"/>
    <mergeCell ref="B73:C73"/>
    <mergeCell ref="D73:I73"/>
    <mergeCell ref="J73:K73"/>
    <mergeCell ref="B78:C78"/>
    <mergeCell ref="D78:I78"/>
    <mergeCell ref="J78:K78"/>
    <mergeCell ref="B79:C79"/>
    <mergeCell ref="D79:I79"/>
    <mergeCell ref="J79:K79"/>
    <mergeCell ref="B76:C76"/>
    <mergeCell ref="D76:I76"/>
    <mergeCell ref="J76:K76"/>
    <mergeCell ref="B77:C77"/>
    <mergeCell ref="D77:I77"/>
    <mergeCell ref="J77:K77"/>
    <mergeCell ref="B82:C82"/>
    <mergeCell ref="D82:I82"/>
    <mergeCell ref="J82:K82"/>
    <mergeCell ref="B83:C83"/>
    <mergeCell ref="D83:I83"/>
    <mergeCell ref="J83:K83"/>
    <mergeCell ref="B80:C80"/>
    <mergeCell ref="D80:I80"/>
    <mergeCell ref="J80:K80"/>
    <mergeCell ref="B81:C81"/>
    <mergeCell ref="D81:I81"/>
    <mergeCell ref="J81:K81"/>
    <mergeCell ref="B86:C86"/>
    <mergeCell ref="D86:I86"/>
    <mergeCell ref="J86:K86"/>
    <mergeCell ref="B87:C87"/>
    <mergeCell ref="D87:I87"/>
    <mergeCell ref="J87:K87"/>
    <mergeCell ref="B84:C84"/>
    <mergeCell ref="D84:I84"/>
    <mergeCell ref="J84:K84"/>
    <mergeCell ref="B85:C85"/>
    <mergeCell ref="D85:I85"/>
    <mergeCell ref="J85:K85"/>
    <mergeCell ref="B90:C90"/>
    <mergeCell ref="D90:I90"/>
    <mergeCell ref="J90:K90"/>
    <mergeCell ref="B91:C91"/>
    <mergeCell ref="D91:I91"/>
    <mergeCell ref="J91:K91"/>
    <mergeCell ref="B88:C88"/>
    <mergeCell ref="D88:I88"/>
    <mergeCell ref="J88:K88"/>
    <mergeCell ref="B89:C89"/>
    <mergeCell ref="D89:I89"/>
    <mergeCell ref="J89:K89"/>
    <mergeCell ref="B94:C94"/>
    <mergeCell ref="D94:I94"/>
    <mergeCell ref="J94:K94"/>
    <mergeCell ref="B95:C95"/>
    <mergeCell ref="D95:I95"/>
    <mergeCell ref="J95:K95"/>
    <mergeCell ref="B92:C92"/>
    <mergeCell ref="D92:I92"/>
    <mergeCell ref="J92:K92"/>
    <mergeCell ref="B93:C93"/>
    <mergeCell ref="D93:I93"/>
    <mergeCell ref="J93:K93"/>
    <mergeCell ref="B98:C98"/>
    <mergeCell ref="D98:I98"/>
    <mergeCell ref="J98:K98"/>
    <mergeCell ref="B99:C99"/>
    <mergeCell ref="D99:I99"/>
    <mergeCell ref="J99:K99"/>
    <mergeCell ref="B96:C96"/>
    <mergeCell ref="D96:I96"/>
    <mergeCell ref="J96:K96"/>
    <mergeCell ref="B97:C97"/>
    <mergeCell ref="D97:I97"/>
    <mergeCell ref="J97:K97"/>
    <mergeCell ref="B102:C102"/>
    <mergeCell ref="D102:I102"/>
    <mergeCell ref="J102:K102"/>
    <mergeCell ref="B103:C104"/>
    <mergeCell ref="D103:I104"/>
    <mergeCell ref="J103:K104"/>
    <mergeCell ref="B100:C100"/>
    <mergeCell ref="D100:I100"/>
    <mergeCell ref="J100:K100"/>
    <mergeCell ref="B101:C101"/>
    <mergeCell ref="D101:I101"/>
    <mergeCell ref="J101:K101"/>
    <mergeCell ref="B107:C108"/>
    <mergeCell ref="D107:I108"/>
    <mergeCell ref="J107:K108"/>
    <mergeCell ref="B109:C109"/>
    <mergeCell ref="D109:I109"/>
    <mergeCell ref="J109:K109"/>
    <mergeCell ref="B105:C105"/>
    <mergeCell ref="D105:I105"/>
    <mergeCell ref="J105:K105"/>
    <mergeCell ref="B106:C106"/>
    <mergeCell ref="D106:I106"/>
    <mergeCell ref="J106:K106"/>
    <mergeCell ref="B112:C112"/>
    <mergeCell ref="D112:I112"/>
    <mergeCell ref="J112:K112"/>
    <mergeCell ref="B113:C113"/>
    <mergeCell ref="D113:I113"/>
    <mergeCell ref="J113:K113"/>
    <mergeCell ref="B110:C110"/>
    <mergeCell ref="D110:I110"/>
    <mergeCell ref="J110:K110"/>
    <mergeCell ref="B111:C111"/>
    <mergeCell ref="D111:I111"/>
    <mergeCell ref="J111:K111"/>
    <mergeCell ref="A121:A125"/>
    <mergeCell ref="B121:C121"/>
    <mergeCell ref="D121:E121"/>
    <mergeCell ref="F121:G121"/>
    <mergeCell ref="H121:I121"/>
    <mergeCell ref="B114:C114"/>
    <mergeCell ref="D114:I114"/>
    <mergeCell ref="J114:K114"/>
    <mergeCell ref="B115:C115"/>
    <mergeCell ref="D115:I115"/>
    <mergeCell ref="J115:K115"/>
    <mergeCell ref="J121:K121"/>
    <mergeCell ref="B122:C122"/>
    <mergeCell ref="D122:E122"/>
    <mergeCell ref="F122:G122"/>
    <mergeCell ref="H122:I122"/>
    <mergeCell ref="J122:K122"/>
    <mergeCell ref="J116:K116"/>
    <mergeCell ref="J117:K117"/>
    <mergeCell ref="J118:K118"/>
    <mergeCell ref="J119:K119"/>
    <mergeCell ref="B120:K120"/>
    <mergeCell ref="B125:C125"/>
    <mergeCell ref="D125:E125"/>
    <mergeCell ref="F125:G125"/>
    <mergeCell ref="H125:I125"/>
    <mergeCell ref="J125:K125"/>
    <mergeCell ref="B127:C127"/>
    <mergeCell ref="D127:K127"/>
    <mergeCell ref="B123:C123"/>
    <mergeCell ref="D123:E123"/>
    <mergeCell ref="F123:G123"/>
    <mergeCell ref="H123:I123"/>
    <mergeCell ref="J123:K123"/>
    <mergeCell ref="B124:C124"/>
    <mergeCell ref="D124:E124"/>
    <mergeCell ref="F124:G124"/>
    <mergeCell ref="H124:I124"/>
    <mergeCell ref="J124:K124"/>
  </mergeCells>
  <conditionalFormatting sqref="F56:G56 J56:K56 D22:D25 D29">
    <cfRule type="containsText" dxfId="12" priority="1" stopIfTrue="1" operator="containsText" text="wybierz">
      <formula>NOT(ISERROR(SEARCH("wybierz",D22)))</formula>
    </cfRule>
  </conditionalFormatting>
  <dataValidations count="6">
    <dataValidation type="list" allowBlank="1" showInputMessage="1" showErrorMessage="1" prompt="wybierz Cel Tematyczny" sqref="D22:K22">
      <formula1>CT</formula1>
    </dataValidation>
    <dataValidation type="list" allowBlank="1" showInputMessage="1" showErrorMessage="1" prompt="wybierz fundusz" sqref="D21:K21">
      <formula1>fundusz</formula1>
    </dataValidation>
    <dataValidation type="list" allowBlank="1" showInputMessage="1" showErrorMessage="1" prompt="wybierz narzędzie PP" sqref="D19:K19">
      <formula1>narzedzia_PP_cale</formula1>
    </dataValidation>
    <dataValidation allowBlank="1" showInputMessage="1" showErrorMessage="1" prompt="zgodnie z właściwym PO" sqref="E11:K11"/>
    <dataValidation type="list" allowBlank="1" showInputMessage="1" showErrorMessage="1" prompt="wybierz PI z listy" sqref="D23:K23">
      <formula1>PI</formula1>
    </dataValidation>
    <dataValidation type="list" allowBlank="1" showInputMessage="1" showErrorMessage="1" prompt="wybierz Program z listy" sqref="E10:K10">
      <formula1>Programy</formula1>
    </dataValidation>
  </dataValidations>
  <pageMargins left="0.70866141732283472" right="0.70866141732283472" top="0.74803149606299213" bottom="0.74803149606299213" header="0.31496062992125984" footer="0.31496062992125984"/>
  <pageSetup paperSize="9" scale="70" fitToHeight="0" orientation="portrait" r:id="rId1"/>
  <rowBreaks count="3" manualBreakCount="3">
    <brk id="31" max="16383" man="1"/>
    <brk id="34" max="16383" man="1"/>
    <brk id="5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7" tint="-0.249977111117893"/>
  </sheetPr>
  <dimension ref="A1:K47"/>
  <sheetViews>
    <sheetView view="pageBreakPreview" zoomScale="75" zoomScaleNormal="100" zoomScaleSheetLayoutView="75" workbookViewId="0">
      <selection activeCell="H3" sqref="H3"/>
    </sheetView>
  </sheetViews>
  <sheetFormatPr defaultRowHeight="12.75" x14ac:dyDescent="0.2"/>
  <cols>
    <col min="1" max="1" width="5.140625" style="2"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372" t="s">
        <v>7</v>
      </c>
      <c r="B1" s="373"/>
      <c r="C1" s="373"/>
      <c r="D1" s="373"/>
      <c r="E1" s="374"/>
    </row>
    <row r="2" spans="1:6" ht="42.75" customHeight="1" x14ac:dyDescent="0.4">
      <c r="A2" s="375">
        <v>1</v>
      </c>
      <c r="B2" s="36" t="s">
        <v>166</v>
      </c>
      <c r="C2" s="377" t="s">
        <v>1038</v>
      </c>
      <c r="D2" s="378"/>
      <c r="E2" s="379"/>
      <c r="F2" s="25"/>
    </row>
    <row r="3" spans="1:6" ht="40.5" customHeight="1" thickBot="1" x14ac:dyDescent="0.25">
      <c r="A3" s="376"/>
      <c r="B3" s="37" t="s">
        <v>167</v>
      </c>
      <c r="C3" s="380" t="s">
        <v>1125</v>
      </c>
      <c r="D3" s="381"/>
      <c r="E3" s="382"/>
    </row>
    <row r="4" spans="1:6" ht="15" customHeight="1" thickBot="1" x14ac:dyDescent="0.25">
      <c r="A4" s="383"/>
      <c r="B4" s="383"/>
      <c r="C4" s="383"/>
      <c r="D4" s="383"/>
      <c r="E4" s="383"/>
    </row>
    <row r="5" spans="1:6" ht="24.95" customHeight="1" thickBot="1" x14ac:dyDescent="0.25">
      <c r="A5" s="38">
        <v>2</v>
      </c>
      <c r="B5" s="367" t="s">
        <v>118</v>
      </c>
      <c r="C5" s="368"/>
      <c r="D5" s="368"/>
      <c r="E5" s="369"/>
    </row>
    <row r="6" spans="1:6" ht="60.75" customHeight="1" x14ac:dyDescent="0.2">
      <c r="A6" s="39" t="s">
        <v>120</v>
      </c>
      <c r="B6" s="47" t="s">
        <v>147</v>
      </c>
      <c r="C6" s="47" t="s">
        <v>165</v>
      </c>
      <c r="D6" s="47" t="s">
        <v>148</v>
      </c>
      <c r="E6" s="48" t="s">
        <v>119</v>
      </c>
    </row>
    <row r="7" spans="1:6" ht="136.5" customHeight="1" x14ac:dyDescent="0.2">
      <c r="A7" s="41">
        <v>1</v>
      </c>
      <c r="B7" s="151" t="s">
        <v>987</v>
      </c>
      <c r="C7" s="33" t="s">
        <v>1029</v>
      </c>
      <c r="D7" s="151" t="s">
        <v>995</v>
      </c>
      <c r="E7" s="151" t="s">
        <v>967</v>
      </c>
    </row>
    <row r="8" spans="1:6" ht="269.25" customHeight="1" x14ac:dyDescent="0.2">
      <c r="A8" s="41">
        <v>2</v>
      </c>
      <c r="B8" s="151" t="s">
        <v>985</v>
      </c>
      <c r="C8" s="56" t="s">
        <v>966</v>
      </c>
      <c r="D8" s="42" t="s">
        <v>995</v>
      </c>
      <c r="E8" s="151" t="s">
        <v>1025</v>
      </c>
    </row>
    <row r="9" spans="1:6" ht="130.5" customHeight="1" x14ac:dyDescent="0.2">
      <c r="A9" s="45">
        <v>3</v>
      </c>
      <c r="B9" s="151" t="s">
        <v>986</v>
      </c>
      <c r="C9" s="56" t="s">
        <v>971</v>
      </c>
      <c r="D9" s="151" t="s">
        <v>970</v>
      </c>
      <c r="E9" s="151" t="s">
        <v>1368</v>
      </c>
    </row>
    <row r="10" spans="1:6" ht="240.75" customHeight="1" x14ac:dyDescent="0.2">
      <c r="A10" s="45">
        <v>4</v>
      </c>
      <c r="B10" s="151" t="s">
        <v>988</v>
      </c>
      <c r="C10" s="56" t="s">
        <v>974</v>
      </c>
      <c r="D10" s="151" t="s">
        <v>970</v>
      </c>
      <c r="E10" s="151" t="s">
        <v>976</v>
      </c>
    </row>
    <row r="11" spans="1:6" ht="224.25" customHeight="1" x14ac:dyDescent="0.2">
      <c r="A11" s="45">
        <v>5</v>
      </c>
      <c r="B11" s="151" t="s">
        <v>989</v>
      </c>
      <c r="C11" s="33" t="s">
        <v>1030</v>
      </c>
      <c r="D11" s="151" t="s">
        <v>970</v>
      </c>
      <c r="E11" s="151" t="s">
        <v>1032</v>
      </c>
    </row>
    <row r="12" spans="1:6" ht="237.75" customHeight="1" x14ac:dyDescent="0.2">
      <c r="A12" s="45">
        <v>6</v>
      </c>
      <c r="B12" s="151" t="s">
        <v>990</v>
      </c>
      <c r="C12" s="33" t="s">
        <v>1031</v>
      </c>
      <c r="D12" s="151" t="s">
        <v>970</v>
      </c>
      <c r="E12" s="151" t="s">
        <v>1033</v>
      </c>
    </row>
    <row r="13" spans="1:6" ht="218.25" customHeight="1" x14ac:dyDescent="0.2">
      <c r="A13" s="45">
        <v>7</v>
      </c>
      <c r="B13" s="151" t="s">
        <v>991</v>
      </c>
      <c r="C13" s="56" t="s">
        <v>972</v>
      </c>
      <c r="D13" s="151" t="s">
        <v>970</v>
      </c>
      <c r="E13" s="151" t="s">
        <v>977</v>
      </c>
    </row>
    <row r="14" spans="1:6" ht="199.5" customHeight="1" x14ac:dyDescent="0.2">
      <c r="A14" s="45">
        <v>8</v>
      </c>
      <c r="B14" s="151" t="s">
        <v>993</v>
      </c>
      <c r="C14" s="33" t="s">
        <v>973</v>
      </c>
      <c r="D14" s="151" t="s">
        <v>970</v>
      </c>
      <c r="E14" s="151" t="s">
        <v>1034</v>
      </c>
    </row>
    <row r="15" spans="1:6" ht="360" customHeight="1" x14ac:dyDescent="0.2">
      <c r="A15" s="45">
        <v>9</v>
      </c>
      <c r="B15" s="151" t="s">
        <v>994</v>
      </c>
      <c r="C15" s="56" t="s">
        <v>975</v>
      </c>
      <c r="D15" s="151" t="s">
        <v>970</v>
      </c>
      <c r="E15" s="151" t="s">
        <v>978</v>
      </c>
    </row>
    <row r="16" spans="1:6" ht="406.5" customHeight="1" x14ac:dyDescent="0.2">
      <c r="A16" s="45">
        <v>10</v>
      </c>
      <c r="B16" s="151" t="s">
        <v>1021</v>
      </c>
      <c r="C16" s="56" t="s">
        <v>979</v>
      </c>
      <c r="D16" s="151" t="s">
        <v>970</v>
      </c>
      <c r="E16" s="151" t="s">
        <v>980</v>
      </c>
    </row>
    <row r="17" spans="1:11" ht="405.75" customHeight="1" x14ac:dyDescent="0.2">
      <c r="A17" s="45">
        <v>11</v>
      </c>
      <c r="B17" s="151" t="s">
        <v>1020</v>
      </c>
      <c r="C17" s="56" t="s">
        <v>981</v>
      </c>
      <c r="D17" s="151" t="s">
        <v>970</v>
      </c>
      <c r="E17" s="151" t="s">
        <v>982</v>
      </c>
      <c r="K17" s="64" t="s">
        <v>1019</v>
      </c>
    </row>
    <row r="18" spans="1:11" ht="327" customHeight="1" x14ac:dyDescent="0.2">
      <c r="A18" s="45">
        <v>12</v>
      </c>
      <c r="B18" s="151" t="s">
        <v>1027</v>
      </c>
      <c r="C18" s="33" t="s">
        <v>1035</v>
      </c>
      <c r="D18" s="151" t="s">
        <v>970</v>
      </c>
      <c r="E18" s="151" t="s">
        <v>1028</v>
      </c>
    </row>
    <row r="19" spans="1:11" ht="106.5" customHeight="1" thickBot="1" x14ac:dyDescent="0.25">
      <c r="A19" s="45">
        <v>13</v>
      </c>
      <c r="B19" s="49" t="s">
        <v>992</v>
      </c>
      <c r="C19" s="57" t="s">
        <v>983</v>
      </c>
      <c r="D19" s="49" t="s">
        <v>970</v>
      </c>
      <c r="E19" s="49" t="s">
        <v>984</v>
      </c>
    </row>
    <row r="20" spans="1:11" ht="41.25" customHeight="1" x14ac:dyDescent="0.2">
      <c r="A20" s="50"/>
      <c r="B20" s="51"/>
      <c r="C20" s="58"/>
      <c r="D20" s="52"/>
      <c r="E20" s="51"/>
    </row>
    <row r="21" spans="1:11" ht="15" customHeight="1" thickBot="1" x14ac:dyDescent="0.25">
      <c r="A21" s="366"/>
      <c r="B21" s="366"/>
      <c r="C21" s="366"/>
      <c r="D21" s="366"/>
      <c r="E21" s="366"/>
    </row>
    <row r="22" spans="1:11" ht="24.95" customHeight="1" thickBot="1" x14ac:dyDescent="0.25">
      <c r="A22" s="149">
        <v>3</v>
      </c>
      <c r="B22" s="367" t="s">
        <v>121</v>
      </c>
      <c r="C22" s="368"/>
      <c r="D22" s="368"/>
      <c r="E22" s="369"/>
    </row>
    <row r="23" spans="1:11" ht="30" customHeight="1" x14ac:dyDescent="0.2">
      <c r="A23" s="39" t="s">
        <v>120</v>
      </c>
      <c r="B23" s="370" t="s">
        <v>165</v>
      </c>
      <c r="C23" s="370"/>
      <c r="D23" s="150" t="s">
        <v>148</v>
      </c>
      <c r="E23" s="40" t="s">
        <v>122</v>
      </c>
    </row>
    <row r="24" spans="1:11" ht="121.5" customHeight="1" x14ac:dyDescent="0.35">
      <c r="A24" s="41">
        <v>1</v>
      </c>
      <c r="B24" s="371" t="s">
        <v>1365</v>
      </c>
      <c r="C24" s="371"/>
      <c r="D24" s="42" t="s">
        <v>995</v>
      </c>
      <c r="E24" s="43" t="s">
        <v>968</v>
      </c>
      <c r="F24" s="24"/>
    </row>
    <row r="25" spans="1:11" ht="44.25" customHeight="1" x14ac:dyDescent="0.2">
      <c r="A25" s="41">
        <v>2</v>
      </c>
      <c r="B25" s="371" t="s">
        <v>963</v>
      </c>
      <c r="C25" s="371"/>
      <c r="D25" s="42" t="s">
        <v>995</v>
      </c>
      <c r="E25" s="43" t="s">
        <v>964</v>
      </c>
    </row>
    <row r="26" spans="1:11" ht="132.75" customHeight="1" x14ac:dyDescent="0.2">
      <c r="A26" s="41"/>
      <c r="B26" s="364" t="s">
        <v>1366</v>
      </c>
      <c r="C26" s="228"/>
      <c r="D26" s="42" t="s">
        <v>995</v>
      </c>
      <c r="E26" s="43" t="s">
        <v>969</v>
      </c>
    </row>
    <row r="27" spans="1:11" ht="42.75" customHeight="1" x14ac:dyDescent="0.2">
      <c r="A27" s="41">
        <v>3</v>
      </c>
      <c r="B27" s="364" t="s">
        <v>1367</v>
      </c>
      <c r="C27" s="365"/>
      <c r="D27" s="42" t="s">
        <v>995</v>
      </c>
      <c r="E27" s="43" t="s">
        <v>965</v>
      </c>
    </row>
    <row r="28" spans="1:11" ht="99.75" customHeight="1" x14ac:dyDescent="0.2">
      <c r="A28" s="45">
        <v>4</v>
      </c>
      <c r="B28" s="364" t="s">
        <v>1022</v>
      </c>
      <c r="C28" s="228"/>
      <c r="D28" s="151" t="s">
        <v>1024</v>
      </c>
      <c r="E28" s="46" t="s">
        <v>1023</v>
      </c>
    </row>
    <row r="29" spans="1:11" ht="30" customHeight="1" x14ac:dyDescent="0.2"/>
    <row r="30" spans="1:11" ht="30" customHeight="1" x14ac:dyDescent="0.2"/>
    <row r="31" spans="1:11" ht="30" customHeight="1" x14ac:dyDescent="0.2"/>
    <row r="32" spans="1:11" s="2" customFormat="1" ht="30" customHeight="1" x14ac:dyDescent="0.2">
      <c r="B32" s="1"/>
      <c r="C32" s="1"/>
      <c r="D32" s="1"/>
      <c r="E32" s="1"/>
      <c r="F32" s="1"/>
    </row>
    <row r="33" spans="2:6" s="2" customFormat="1" ht="30" customHeight="1" x14ac:dyDescent="0.2">
      <c r="B33" s="1"/>
      <c r="C33" s="1"/>
      <c r="D33" s="1"/>
      <c r="E33" s="1"/>
      <c r="F33" s="1"/>
    </row>
    <row r="34" spans="2:6" s="2" customFormat="1" ht="30" customHeight="1" x14ac:dyDescent="0.2">
      <c r="B34" s="1"/>
      <c r="C34" s="1"/>
      <c r="D34" s="1"/>
      <c r="E34" s="1"/>
      <c r="F34" s="1"/>
    </row>
    <row r="35" spans="2:6" s="2" customFormat="1" ht="30" customHeight="1" x14ac:dyDescent="0.2">
      <c r="B35" s="1"/>
      <c r="C35" s="1"/>
      <c r="D35" s="1"/>
      <c r="E35" s="1"/>
      <c r="F35" s="1"/>
    </row>
    <row r="36" spans="2:6" s="2" customFormat="1" ht="30" customHeight="1" x14ac:dyDescent="0.2">
      <c r="B36" s="1"/>
      <c r="C36" s="1"/>
      <c r="D36" s="1"/>
      <c r="E36" s="1"/>
      <c r="F36" s="1"/>
    </row>
    <row r="37" spans="2:6" s="2" customFormat="1" ht="30" customHeight="1" x14ac:dyDescent="0.2">
      <c r="B37" s="1"/>
      <c r="C37" s="1"/>
      <c r="D37" s="1"/>
      <c r="E37" s="1"/>
      <c r="F37" s="1"/>
    </row>
    <row r="38" spans="2:6" s="2" customFormat="1" ht="30" customHeight="1" x14ac:dyDescent="0.2">
      <c r="B38" s="1"/>
      <c r="C38" s="1"/>
      <c r="D38" s="1"/>
      <c r="E38" s="1"/>
      <c r="F38" s="1"/>
    </row>
    <row r="39" spans="2:6" s="2" customFormat="1" ht="30" customHeight="1" x14ac:dyDescent="0.2">
      <c r="B39" s="1"/>
      <c r="C39" s="1"/>
      <c r="D39" s="1"/>
      <c r="E39" s="1"/>
      <c r="F39" s="1"/>
    </row>
    <row r="40" spans="2:6" s="2" customFormat="1" ht="30" customHeight="1" x14ac:dyDescent="0.2">
      <c r="B40" s="1"/>
      <c r="C40" s="1"/>
      <c r="D40" s="1"/>
      <c r="E40" s="1"/>
      <c r="F40" s="1"/>
    </row>
    <row r="41" spans="2:6" s="2" customFormat="1" ht="30" customHeight="1" x14ac:dyDescent="0.2">
      <c r="B41" s="1"/>
      <c r="C41" s="1"/>
      <c r="D41" s="1"/>
      <c r="E41" s="1"/>
      <c r="F41" s="1"/>
    </row>
    <row r="42" spans="2:6" s="2" customFormat="1" ht="30" customHeight="1" x14ac:dyDescent="0.2">
      <c r="B42" s="1"/>
      <c r="C42" s="1"/>
      <c r="D42" s="1"/>
      <c r="E42" s="1"/>
      <c r="F42" s="1"/>
    </row>
    <row r="43" spans="2:6" s="2" customFormat="1" ht="30" customHeight="1" x14ac:dyDescent="0.2">
      <c r="B43" s="1"/>
      <c r="C43" s="1"/>
      <c r="D43" s="1"/>
      <c r="E43" s="1"/>
      <c r="F43" s="1"/>
    </row>
    <row r="44" spans="2:6" s="2" customFormat="1" ht="30" customHeight="1" x14ac:dyDescent="0.2">
      <c r="B44" s="1"/>
      <c r="C44" s="1"/>
      <c r="D44" s="1"/>
      <c r="E44" s="1"/>
      <c r="F44" s="1"/>
    </row>
    <row r="45" spans="2:6" s="2" customFormat="1" ht="30" customHeight="1" x14ac:dyDescent="0.2">
      <c r="B45" s="1"/>
      <c r="C45" s="1"/>
      <c r="D45" s="1"/>
      <c r="E45" s="1"/>
      <c r="F45" s="1"/>
    </row>
    <row r="46" spans="2:6" s="2" customFormat="1" ht="30" customHeight="1" x14ac:dyDescent="0.2">
      <c r="B46" s="1"/>
      <c r="C46" s="1"/>
      <c r="D46" s="1"/>
      <c r="E46" s="1"/>
      <c r="F46" s="1"/>
    </row>
    <row r="47" spans="2:6" s="2" customFormat="1" ht="30" customHeight="1" x14ac:dyDescent="0.2">
      <c r="B47" s="1"/>
      <c r="C47" s="1"/>
      <c r="D47" s="1"/>
      <c r="E47" s="1"/>
      <c r="F47" s="1"/>
    </row>
  </sheetData>
  <mergeCells count="14">
    <mergeCell ref="B27:C27"/>
    <mergeCell ref="B28:C28"/>
    <mergeCell ref="A21:E21"/>
    <mergeCell ref="B22:E22"/>
    <mergeCell ref="B23:C23"/>
    <mergeCell ref="B24:C24"/>
    <mergeCell ref="B25:C25"/>
    <mergeCell ref="B26:C26"/>
    <mergeCell ref="B5:E5"/>
    <mergeCell ref="A1:E1"/>
    <mergeCell ref="A2:A3"/>
    <mergeCell ref="C2:E2"/>
    <mergeCell ref="C3:E3"/>
    <mergeCell ref="A4:E4"/>
  </mergeCells>
  <pageMargins left="0.7" right="0.7" top="0.75" bottom="0.75" header="0.3" footer="0.3"/>
  <pageSetup paperSize="9" orientation="landscape" horizontalDpi="300" verticalDpi="300" r:id="rId1"/>
  <rowBreaks count="1" manualBreakCount="1">
    <brk id="20"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9" tint="-0.249977111117893"/>
    <pageSetUpPr fitToPage="1"/>
  </sheetPr>
  <dimension ref="A1:AD58"/>
  <sheetViews>
    <sheetView zoomScale="76" zoomScaleNormal="76" zoomScaleSheetLayoutView="75" workbookViewId="0">
      <selection activeCell="D26" sqref="D26:K26"/>
    </sheetView>
  </sheetViews>
  <sheetFormatPr defaultRowHeight="12.75" x14ac:dyDescent="0.2"/>
  <cols>
    <col min="1" max="1" width="6.85546875" style="1" customWidth="1"/>
    <col min="2" max="2" width="9.140625" style="1"/>
    <col min="3" max="3" width="18.5703125" style="1" customWidth="1"/>
    <col min="4" max="4" width="12.85546875" style="1" customWidth="1"/>
    <col min="5" max="5" width="13.28515625" style="1" customWidth="1"/>
    <col min="6" max="6" width="14.42578125" style="1" customWidth="1"/>
    <col min="7" max="7" width="14.28515625" style="1" customWidth="1"/>
    <col min="8" max="10" width="9.7109375" style="1" customWidth="1"/>
    <col min="11" max="11" width="121.85546875" style="1" customWidth="1"/>
    <col min="12" max="16384" width="9.140625" style="1"/>
  </cols>
  <sheetData>
    <row r="1" spans="1:13" ht="41.25" customHeight="1" x14ac:dyDescent="0.2">
      <c r="A1" s="354" t="s">
        <v>1039</v>
      </c>
      <c r="B1" s="355"/>
      <c r="C1" s="355"/>
      <c r="D1" s="355"/>
      <c r="E1" s="355"/>
      <c r="F1" s="355"/>
      <c r="G1" s="355"/>
      <c r="H1" s="355"/>
      <c r="I1" s="355"/>
      <c r="J1" s="355"/>
      <c r="K1" s="356"/>
    </row>
    <row r="2" spans="1:13" ht="30" customHeight="1" thickBot="1" x14ac:dyDescent="0.45">
      <c r="A2" s="68">
        <v>1</v>
      </c>
      <c r="B2" s="349" t="s">
        <v>1040</v>
      </c>
      <c r="C2" s="349"/>
      <c r="D2" s="349"/>
      <c r="E2" s="350"/>
      <c r="F2" s="357" t="s">
        <v>1234</v>
      </c>
      <c r="G2" s="357"/>
      <c r="H2" s="357"/>
      <c r="I2" s="357"/>
      <c r="J2" s="357"/>
      <c r="K2" s="358"/>
      <c r="M2" s="105"/>
    </row>
    <row r="3" spans="1:13" ht="15" customHeight="1" thickBot="1" x14ac:dyDescent="0.25">
      <c r="A3" s="324"/>
      <c r="B3" s="325"/>
      <c r="C3" s="325"/>
      <c r="D3" s="325"/>
      <c r="E3" s="325"/>
      <c r="F3" s="325"/>
      <c r="G3" s="325"/>
      <c r="H3" s="325"/>
      <c r="I3" s="325"/>
      <c r="J3" s="325"/>
      <c r="K3" s="326"/>
    </row>
    <row r="4" spans="1:13" ht="30" customHeight="1" x14ac:dyDescent="0.25">
      <c r="A4" s="327" t="s">
        <v>1</v>
      </c>
      <c r="B4" s="328"/>
      <c r="C4" s="328"/>
      <c r="D4" s="328"/>
      <c r="E4" s="328"/>
      <c r="F4" s="328"/>
      <c r="G4" s="328"/>
      <c r="H4" s="328"/>
      <c r="I4" s="328"/>
      <c r="J4" s="359"/>
      <c r="K4" s="360"/>
    </row>
    <row r="5" spans="1:13" ht="30" customHeight="1" x14ac:dyDescent="0.2">
      <c r="A5" s="69">
        <v>2</v>
      </c>
      <c r="B5" s="330" t="s">
        <v>1042</v>
      </c>
      <c r="C5" s="330"/>
      <c r="D5" s="331"/>
      <c r="E5" s="342" t="s">
        <v>1241</v>
      </c>
      <c r="F5" s="343"/>
      <c r="G5" s="343"/>
      <c r="H5" s="343"/>
      <c r="I5" s="343"/>
      <c r="J5" s="343"/>
      <c r="K5" s="344"/>
    </row>
    <row r="6" spans="1:13" ht="30" customHeight="1" x14ac:dyDescent="0.2">
      <c r="A6" s="336">
        <v>3</v>
      </c>
      <c r="B6" s="338" t="s">
        <v>1043</v>
      </c>
      <c r="C6" s="338"/>
      <c r="D6" s="339"/>
      <c r="E6" s="342" t="s">
        <v>1242</v>
      </c>
      <c r="F6" s="343"/>
      <c r="G6" s="343"/>
      <c r="H6" s="343"/>
      <c r="I6" s="343"/>
      <c r="J6" s="343"/>
      <c r="K6" s="344"/>
    </row>
    <row r="7" spans="1:13" ht="30" customHeight="1" x14ac:dyDescent="0.2">
      <c r="A7" s="337"/>
      <c r="B7" s="340"/>
      <c r="C7" s="340"/>
      <c r="D7" s="341"/>
      <c r="E7" s="70" t="s">
        <v>1045</v>
      </c>
      <c r="F7" s="345" t="s">
        <v>1243</v>
      </c>
      <c r="G7" s="345"/>
      <c r="H7" s="346"/>
      <c r="I7" s="70" t="s">
        <v>1046</v>
      </c>
      <c r="J7" s="603" t="s">
        <v>433</v>
      </c>
      <c r="K7" s="604"/>
    </row>
    <row r="8" spans="1:13" ht="30" customHeight="1" x14ac:dyDescent="0.2">
      <c r="A8" s="336">
        <v>4</v>
      </c>
      <c r="B8" s="338" t="s">
        <v>146</v>
      </c>
      <c r="C8" s="338"/>
      <c r="D8" s="339"/>
      <c r="E8" s="342" t="s">
        <v>116</v>
      </c>
      <c r="F8" s="343"/>
      <c r="G8" s="343"/>
      <c r="H8" s="343"/>
      <c r="I8" s="343"/>
      <c r="J8" s="343"/>
      <c r="K8" s="344"/>
    </row>
    <row r="9" spans="1:13" ht="112.5" customHeight="1" x14ac:dyDescent="0.2">
      <c r="A9" s="337"/>
      <c r="B9" s="340"/>
      <c r="C9" s="340"/>
      <c r="D9" s="341"/>
      <c r="E9" s="70" t="s">
        <v>1045</v>
      </c>
      <c r="F9" s="345" t="s">
        <v>1026</v>
      </c>
      <c r="G9" s="345"/>
      <c r="H9" s="346"/>
      <c r="I9" s="70" t="s">
        <v>1046</v>
      </c>
      <c r="J9" s="603" t="s">
        <v>1293</v>
      </c>
      <c r="K9" s="604"/>
    </row>
    <row r="10" spans="1:13" ht="30" customHeight="1" x14ac:dyDescent="0.2">
      <c r="A10" s="69">
        <v>5</v>
      </c>
      <c r="B10" s="330" t="s">
        <v>105</v>
      </c>
      <c r="C10" s="330"/>
      <c r="D10" s="331"/>
      <c r="E10" s="229" t="s">
        <v>133</v>
      </c>
      <c r="F10" s="229"/>
      <c r="G10" s="229"/>
      <c r="H10" s="229"/>
      <c r="I10" s="229"/>
      <c r="J10" s="600"/>
      <c r="K10" s="601"/>
    </row>
    <row r="11" spans="1:13" ht="33" customHeight="1" x14ac:dyDescent="0.2">
      <c r="A11" s="69">
        <v>6</v>
      </c>
      <c r="B11" s="330" t="s">
        <v>114</v>
      </c>
      <c r="C11" s="330"/>
      <c r="D11" s="331"/>
      <c r="E11" s="193" t="s">
        <v>1244</v>
      </c>
      <c r="F11" s="194"/>
      <c r="G11" s="194"/>
      <c r="H11" s="194"/>
      <c r="I11" s="194"/>
      <c r="J11" s="194"/>
      <c r="K11" s="195"/>
    </row>
    <row r="12" spans="1:13" ht="30" customHeight="1" x14ac:dyDescent="0.2">
      <c r="A12" s="69">
        <v>7</v>
      </c>
      <c r="B12" s="330" t="s">
        <v>16</v>
      </c>
      <c r="C12" s="330"/>
      <c r="D12" s="331"/>
      <c r="E12" s="229" t="s">
        <v>1245</v>
      </c>
      <c r="F12" s="229"/>
      <c r="G12" s="229"/>
      <c r="H12" s="229"/>
      <c r="I12" s="229"/>
      <c r="J12" s="229"/>
      <c r="K12" s="602"/>
    </row>
    <row r="13" spans="1:13" ht="30" customHeight="1" x14ac:dyDescent="0.2">
      <c r="A13" s="69">
        <v>8</v>
      </c>
      <c r="B13" s="330" t="s">
        <v>19</v>
      </c>
      <c r="C13" s="330"/>
      <c r="D13" s="331"/>
      <c r="E13" s="229" t="s">
        <v>1098</v>
      </c>
      <c r="F13" s="229"/>
      <c r="G13" s="229"/>
      <c r="H13" s="229"/>
      <c r="I13" s="229"/>
      <c r="J13" s="229"/>
      <c r="K13" s="602"/>
    </row>
    <row r="14" spans="1:13" ht="80.25" customHeight="1" thickBot="1" x14ac:dyDescent="0.25">
      <c r="A14" s="68">
        <v>9</v>
      </c>
      <c r="B14" s="349" t="s">
        <v>8</v>
      </c>
      <c r="C14" s="349"/>
      <c r="D14" s="350"/>
      <c r="E14" s="520" t="s">
        <v>1322</v>
      </c>
      <c r="F14" s="234"/>
      <c r="G14" s="234"/>
      <c r="H14" s="234"/>
      <c r="I14" s="234"/>
      <c r="J14" s="234"/>
      <c r="K14" s="521"/>
    </row>
    <row r="15" spans="1:13" ht="15" customHeight="1" thickBot="1" x14ac:dyDescent="0.25">
      <c r="A15" s="324"/>
      <c r="B15" s="325"/>
      <c r="C15" s="325"/>
      <c r="D15" s="325"/>
      <c r="E15" s="325"/>
      <c r="F15" s="325"/>
      <c r="G15" s="325"/>
      <c r="H15" s="325"/>
      <c r="I15" s="325"/>
      <c r="J15" s="325"/>
      <c r="K15" s="326"/>
    </row>
    <row r="16" spans="1:13" ht="30" customHeight="1" x14ac:dyDescent="0.2">
      <c r="A16" s="597" t="s">
        <v>1051</v>
      </c>
      <c r="B16" s="598"/>
      <c r="C16" s="598"/>
      <c r="D16" s="598"/>
      <c r="E16" s="598"/>
      <c r="F16" s="598"/>
      <c r="G16" s="598"/>
      <c r="H16" s="598"/>
      <c r="I16" s="598"/>
      <c r="J16" s="598"/>
      <c r="K16" s="599"/>
    </row>
    <row r="17" spans="1:30" ht="41.25" hidden="1" customHeight="1" x14ac:dyDescent="0.2">
      <c r="A17" s="167">
        <v>6</v>
      </c>
      <c r="B17" s="593" t="s">
        <v>1371</v>
      </c>
      <c r="C17" s="593"/>
      <c r="D17" s="594" t="s">
        <v>1053</v>
      </c>
      <c r="E17" s="594"/>
      <c r="F17" s="594"/>
      <c r="G17" s="594"/>
      <c r="H17" s="594"/>
      <c r="I17" s="594"/>
      <c r="J17" s="594"/>
      <c r="K17" s="595"/>
    </row>
    <row r="18" spans="1:30" ht="41.25" customHeight="1" x14ac:dyDescent="0.2">
      <c r="A18" s="168">
        <v>10</v>
      </c>
      <c r="B18" s="582" t="s">
        <v>4</v>
      </c>
      <c r="C18" s="582"/>
      <c r="D18" s="594" t="s">
        <v>141</v>
      </c>
      <c r="E18" s="594"/>
      <c r="F18" s="594"/>
      <c r="G18" s="594"/>
      <c r="H18" s="594"/>
      <c r="I18" s="594"/>
      <c r="J18" s="594"/>
      <c r="K18" s="595"/>
    </row>
    <row r="19" spans="1:30" ht="114.75" customHeight="1" thickBot="1" x14ac:dyDescent="0.25">
      <c r="A19" s="169">
        <v>11</v>
      </c>
      <c r="B19" s="596" t="s">
        <v>1054</v>
      </c>
      <c r="C19" s="596"/>
      <c r="D19" s="575" t="s">
        <v>1325</v>
      </c>
      <c r="E19" s="575"/>
      <c r="F19" s="575"/>
      <c r="G19" s="575"/>
      <c r="H19" s="575"/>
      <c r="I19" s="575"/>
      <c r="J19" s="575"/>
      <c r="K19" s="576"/>
      <c r="AD19" s="1" t="s">
        <v>170</v>
      </c>
    </row>
    <row r="20" spans="1:30" ht="15" customHeight="1" thickBot="1" x14ac:dyDescent="0.25">
      <c r="A20" s="541"/>
      <c r="B20" s="541"/>
      <c r="C20" s="541"/>
      <c r="D20" s="541"/>
      <c r="E20" s="541"/>
      <c r="F20" s="541"/>
      <c r="G20" s="541"/>
      <c r="H20" s="541"/>
      <c r="I20" s="541"/>
      <c r="J20" s="541"/>
      <c r="K20" s="541"/>
    </row>
    <row r="21" spans="1:30" ht="30" customHeight="1" x14ac:dyDescent="0.2">
      <c r="A21" s="170">
        <v>12</v>
      </c>
      <c r="B21" s="590" t="s">
        <v>17</v>
      </c>
      <c r="C21" s="590"/>
      <c r="D21" s="591" t="s">
        <v>104</v>
      </c>
      <c r="E21" s="591"/>
      <c r="F21" s="591"/>
      <c r="G21" s="591"/>
      <c r="H21" s="591"/>
      <c r="I21" s="591"/>
      <c r="J21" s="591"/>
      <c r="K21" s="592"/>
    </row>
    <row r="22" spans="1:30" ht="30" customHeight="1" x14ac:dyDescent="0.2">
      <c r="A22" s="171">
        <v>13</v>
      </c>
      <c r="B22" s="582" t="s">
        <v>18</v>
      </c>
      <c r="C22" s="582"/>
      <c r="D22" s="583" t="s">
        <v>28</v>
      </c>
      <c r="E22" s="583"/>
      <c r="F22" s="583"/>
      <c r="G22" s="583"/>
      <c r="H22" s="583"/>
      <c r="I22" s="583"/>
      <c r="J22" s="583"/>
      <c r="K22" s="584"/>
    </row>
    <row r="23" spans="1:30" ht="57.75" customHeight="1" x14ac:dyDescent="0.2">
      <c r="A23" s="171">
        <v>14</v>
      </c>
      <c r="B23" s="582" t="s">
        <v>0</v>
      </c>
      <c r="C23" s="582"/>
      <c r="D23" s="583" t="s">
        <v>113</v>
      </c>
      <c r="E23" s="583"/>
      <c r="F23" s="583"/>
      <c r="G23" s="583"/>
      <c r="H23" s="583"/>
      <c r="I23" s="583"/>
      <c r="J23" s="583"/>
      <c r="K23" s="584"/>
    </row>
    <row r="24" spans="1:30" ht="29.25" customHeight="1" x14ac:dyDescent="0.2">
      <c r="A24" s="171">
        <v>15</v>
      </c>
      <c r="B24" s="582" t="s">
        <v>1058</v>
      </c>
      <c r="C24" s="582"/>
      <c r="D24" s="583" t="s">
        <v>1246</v>
      </c>
      <c r="E24" s="583"/>
      <c r="F24" s="583"/>
      <c r="G24" s="583"/>
      <c r="H24" s="583"/>
      <c r="I24" s="583"/>
      <c r="J24" s="583"/>
      <c r="K24" s="584"/>
    </row>
    <row r="25" spans="1:30" ht="148.5" customHeight="1" x14ac:dyDescent="0.2">
      <c r="A25" s="171">
        <v>16</v>
      </c>
      <c r="B25" s="582" t="s">
        <v>1059</v>
      </c>
      <c r="C25" s="582"/>
      <c r="D25" s="583" t="s">
        <v>1247</v>
      </c>
      <c r="E25" s="583"/>
      <c r="F25" s="583"/>
      <c r="G25" s="583"/>
      <c r="H25" s="583"/>
      <c r="I25" s="583"/>
      <c r="J25" s="583"/>
      <c r="K25" s="584"/>
    </row>
    <row r="26" spans="1:30" ht="225.75" customHeight="1" x14ac:dyDescent="0.2">
      <c r="A26" s="171">
        <v>17</v>
      </c>
      <c r="B26" s="585" t="s">
        <v>1060</v>
      </c>
      <c r="C26" s="586"/>
      <c r="D26" s="587" t="s">
        <v>1248</v>
      </c>
      <c r="E26" s="588"/>
      <c r="F26" s="588"/>
      <c r="G26" s="588"/>
      <c r="H26" s="588"/>
      <c r="I26" s="588"/>
      <c r="J26" s="588"/>
      <c r="K26" s="589"/>
    </row>
    <row r="27" spans="1:30" ht="69.75" customHeight="1" thickBot="1" x14ac:dyDescent="0.25">
      <c r="A27" s="169">
        <v>18</v>
      </c>
      <c r="B27" s="553" t="s">
        <v>1062</v>
      </c>
      <c r="C27" s="553"/>
      <c r="D27" s="575" t="s">
        <v>1326</v>
      </c>
      <c r="E27" s="575"/>
      <c r="F27" s="575"/>
      <c r="G27" s="575"/>
      <c r="H27" s="575"/>
      <c r="I27" s="575"/>
      <c r="J27" s="575"/>
      <c r="K27" s="576"/>
    </row>
    <row r="28" spans="1:30" ht="15.75" customHeight="1" thickBot="1" x14ac:dyDescent="0.25">
      <c r="A28" s="541"/>
      <c r="B28" s="541"/>
      <c r="C28" s="541"/>
      <c r="D28" s="541"/>
      <c r="E28" s="541"/>
      <c r="F28" s="541"/>
      <c r="G28" s="541"/>
      <c r="H28" s="541"/>
      <c r="I28" s="541"/>
      <c r="J28" s="541"/>
      <c r="K28" s="541"/>
    </row>
    <row r="29" spans="1:30" ht="78.75" customHeight="1" x14ac:dyDescent="0.2">
      <c r="A29" s="170">
        <v>19</v>
      </c>
      <c r="B29" s="577" t="s">
        <v>1064</v>
      </c>
      <c r="C29" s="577"/>
      <c r="D29" s="578" t="s">
        <v>1249</v>
      </c>
      <c r="E29" s="578"/>
      <c r="F29" s="578"/>
      <c r="G29" s="578"/>
      <c r="H29" s="578"/>
      <c r="I29" s="578"/>
      <c r="J29" s="578"/>
      <c r="K29" s="579"/>
    </row>
    <row r="30" spans="1:30" ht="409.5" customHeight="1" x14ac:dyDescent="0.2">
      <c r="A30" s="171">
        <v>20</v>
      </c>
      <c r="B30" s="552" t="s">
        <v>1065</v>
      </c>
      <c r="C30" s="552"/>
      <c r="D30" s="580" t="s">
        <v>1372</v>
      </c>
      <c r="E30" s="580"/>
      <c r="F30" s="580"/>
      <c r="G30" s="580"/>
      <c r="H30" s="580"/>
      <c r="I30" s="580"/>
      <c r="J30" s="580"/>
      <c r="K30" s="581"/>
    </row>
    <row r="31" spans="1:30" s="154" customFormat="1" ht="108" customHeight="1" thickBot="1" x14ac:dyDescent="0.25">
      <c r="A31" s="171">
        <v>21</v>
      </c>
      <c r="B31" s="552" t="s">
        <v>1066</v>
      </c>
      <c r="C31" s="552"/>
      <c r="D31" s="566" t="s">
        <v>1327</v>
      </c>
      <c r="E31" s="566"/>
      <c r="F31" s="566"/>
      <c r="G31" s="566"/>
      <c r="H31" s="566"/>
      <c r="I31" s="566"/>
      <c r="J31" s="566"/>
      <c r="K31" s="567"/>
    </row>
    <row r="32" spans="1:30" ht="16.5" thickBot="1" x14ac:dyDescent="0.25">
      <c r="A32" s="541"/>
      <c r="B32" s="541"/>
      <c r="C32" s="541"/>
      <c r="D32" s="541"/>
      <c r="E32" s="541"/>
      <c r="F32" s="541"/>
      <c r="G32" s="541"/>
      <c r="H32" s="541"/>
      <c r="I32" s="541"/>
      <c r="J32" s="541"/>
      <c r="K32" s="541"/>
    </row>
    <row r="33" spans="1:12" ht="60" customHeight="1" x14ac:dyDescent="0.2">
      <c r="A33" s="172">
        <v>22</v>
      </c>
      <c r="B33" s="568" t="s">
        <v>1067</v>
      </c>
      <c r="C33" s="568"/>
      <c r="D33" s="569" t="s">
        <v>1068</v>
      </c>
      <c r="E33" s="569"/>
      <c r="F33" s="570" t="s">
        <v>1250</v>
      </c>
      <c r="G33" s="571"/>
      <c r="H33" s="572" t="s">
        <v>1069</v>
      </c>
      <c r="I33" s="573"/>
      <c r="J33" s="570" t="s">
        <v>1251</v>
      </c>
      <c r="K33" s="574"/>
    </row>
    <row r="34" spans="1:12" ht="60" customHeight="1" thickBot="1" x14ac:dyDescent="0.25">
      <c r="A34" s="169">
        <v>23</v>
      </c>
      <c r="B34" s="561" t="s">
        <v>1070</v>
      </c>
      <c r="C34" s="562"/>
      <c r="D34" s="563" t="s">
        <v>942</v>
      </c>
      <c r="E34" s="563"/>
      <c r="F34" s="563"/>
      <c r="G34" s="563"/>
      <c r="H34" s="563"/>
      <c r="I34" s="563"/>
      <c r="J34" s="563"/>
      <c r="K34" s="564"/>
    </row>
    <row r="35" spans="1:12" ht="15" customHeight="1" thickBot="1" x14ac:dyDescent="0.25">
      <c r="A35" s="541"/>
      <c r="B35" s="541"/>
      <c r="C35" s="541"/>
      <c r="D35" s="541"/>
      <c r="E35" s="541"/>
      <c r="F35" s="541"/>
      <c r="G35" s="541"/>
      <c r="H35" s="541"/>
      <c r="I35" s="541"/>
      <c r="J35" s="541"/>
      <c r="K35" s="541"/>
    </row>
    <row r="36" spans="1:12" ht="30" customHeight="1" x14ac:dyDescent="0.2">
      <c r="A36" s="565" t="s">
        <v>1071</v>
      </c>
      <c r="B36" s="555"/>
      <c r="C36" s="555"/>
      <c r="D36" s="173">
        <v>2016</v>
      </c>
      <c r="E36" s="173">
        <v>2017</v>
      </c>
      <c r="F36" s="173">
        <v>2018</v>
      </c>
      <c r="G36" s="173">
        <v>2019</v>
      </c>
      <c r="H36" s="173" t="s">
        <v>1072</v>
      </c>
      <c r="I36" s="173" t="s">
        <v>1072</v>
      </c>
      <c r="J36" s="173" t="s">
        <v>1072</v>
      </c>
      <c r="K36" s="174" t="s">
        <v>1073</v>
      </c>
    </row>
    <row r="37" spans="1:12" ht="45" customHeight="1" x14ac:dyDescent="0.2">
      <c r="A37" s="171">
        <v>24</v>
      </c>
      <c r="B37" s="552" t="s">
        <v>1074</v>
      </c>
      <c r="C37" s="552"/>
      <c r="D37" s="175">
        <v>0</v>
      </c>
      <c r="E37" s="175">
        <v>6500000</v>
      </c>
      <c r="F37" s="175">
        <v>19300000</v>
      </c>
      <c r="G37" s="175">
        <v>16935294.120000001</v>
      </c>
      <c r="H37" s="175"/>
      <c r="I37" s="175"/>
      <c r="J37" s="175"/>
      <c r="K37" s="176">
        <f>D37+E37+F37+G37</f>
        <v>42735294.120000005</v>
      </c>
    </row>
    <row r="38" spans="1:12" ht="45" customHeight="1" x14ac:dyDescent="0.2">
      <c r="A38" s="171">
        <v>25</v>
      </c>
      <c r="B38" s="552" t="s">
        <v>1075</v>
      </c>
      <c r="C38" s="552"/>
      <c r="D38" s="175">
        <v>0</v>
      </c>
      <c r="E38" s="175">
        <v>6500000</v>
      </c>
      <c r="F38" s="175">
        <v>19300000</v>
      </c>
      <c r="G38" s="175">
        <v>16935294</v>
      </c>
      <c r="H38" s="175"/>
      <c r="I38" s="175"/>
      <c r="J38" s="175"/>
      <c r="K38" s="176">
        <f>D38+E38+F38+G38</f>
        <v>42735294</v>
      </c>
    </row>
    <row r="39" spans="1:12" ht="45" customHeight="1" x14ac:dyDescent="0.2">
      <c r="A39" s="171">
        <v>26</v>
      </c>
      <c r="B39" s="552" t="s">
        <v>6</v>
      </c>
      <c r="C39" s="552"/>
      <c r="D39" s="175">
        <v>0</v>
      </c>
      <c r="E39" s="175">
        <v>5525000</v>
      </c>
      <c r="F39" s="175">
        <v>16405000</v>
      </c>
      <c r="G39" s="175">
        <v>14395000</v>
      </c>
      <c r="H39" s="175"/>
      <c r="I39" s="175"/>
      <c r="J39" s="175"/>
      <c r="K39" s="176">
        <f>D39+E39+F39+G39</f>
        <v>36325000</v>
      </c>
    </row>
    <row r="40" spans="1:12" ht="45" customHeight="1" thickBot="1" x14ac:dyDescent="0.25">
      <c r="A40" s="169">
        <v>27</v>
      </c>
      <c r="B40" s="553" t="s">
        <v>1076</v>
      </c>
      <c r="C40" s="553"/>
      <c r="D40" s="177" t="e">
        <f>D39/D38</f>
        <v>#DIV/0!</v>
      </c>
      <c r="E40" s="177">
        <f t="shared" ref="E40:G40" si="0">E39/E38</f>
        <v>0.85</v>
      </c>
      <c r="F40" s="177">
        <f t="shared" si="0"/>
        <v>0.85</v>
      </c>
      <c r="G40" s="177">
        <f t="shared" si="0"/>
        <v>0.85000000590482816</v>
      </c>
      <c r="H40" s="177"/>
      <c r="I40" s="177"/>
      <c r="J40" s="177"/>
      <c r="K40" s="178">
        <f t="shared" ref="K40" si="1">K39/K38</f>
        <v>0.85000000233998629</v>
      </c>
    </row>
    <row r="41" spans="1:12" ht="16.5" thickBot="1" x14ac:dyDescent="0.25">
      <c r="A41" s="554"/>
      <c r="B41" s="554"/>
      <c r="C41" s="554"/>
      <c r="D41" s="554"/>
      <c r="E41" s="554"/>
      <c r="F41" s="554"/>
      <c r="G41" s="554"/>
      <c r="H41" s="554"/>
      <c r="I41" s="554"/>
      <c r="J41" s="554"/>
      <c r="K41" s="554"/>
    </row>
    <row r="42" spans="1:12" ht="30" customHeight="1" x14ac:dyDescent="0.2">
      <c r="A42" s="542">
        <v>28</v>
      </c>
      <c r="B42" s="555" t="s">
        <v>1077</v>
      </c>
      <c r="C42" s="555"/>
      <c r="D42" s="555"/>
      <c r="E42" s="555"/>
      <c r="F42" s="555"/>
      <c r="G42" s="555"/>
      <c r="H42" s="555"/>
      <c r="I42" s="555"/>
      <c r="J42" s="555"/>
      <c r="K42" s="556"/>
    </row>
    <row r="43" spans="1:12" ht="30" customHeight="1" x14ac:dyDescent="0.2">
      <c r="A43" s="543"/>
      <c r="B43" s="547" t="s">
        <v>1078</v>
      </c>
      <c r="C43" s="547"/>
      <c r="D43" s="547" t="s">
        <v>1079</v>
      </c>
      <c r="E43" s="547"/>
      <c r="F43" s="547"/>
      <c r="G43" s="547"/>
      <c r="H43" s="547"/>
      <c r="I43" s="547"/>
      <c r="J43" s="547" t="s">
        <v>1080</v>
      </c>
      <c r="K43" s="548"/>
    </row>
    <row r="44" spans="1:12" ht="30" customHeight="1" x14ac:dyDescent="0.25">
      <c r="A44" s="543"/>
      <c r="B44" s="538" t="s">
        <v>1252</v>
      </c>
      <c r="C44" s="538"/>
      <c r="D44" s="536" t="s">
        <v>1253</v>
      </c>
      <c r="E44" s="551"/>
      <c r="F44" s="551"/>
      <c r="G44" s="551"/>
      <c r="H44" s="551"/>
      <c r="I44" s="537"/>
      <c r="J44" s="539">
        <v>1654565</v>
      </c>
      <c r="K44" s="540"/>
    </row>
    <row r="45" spans="1:12" ht="30" customHeight="1" x14ac:dyDescent="0.35">
      <c r="A45" s="543"/>
      <c r="B45" s="538" t="s">
        <v>1254</v>
      </c>
      <c r="C45" s="538"/>
      <c r="D45" s="538" t="s">
        <v>1255</v>
      </c>
      <c r="E45" s="538"/>
      <c r="F45" s="538"/>
      <c r="G45" s="538"/>
      <c r="H45" s="538"/>
      <c r="I45" s="538"/>
      <c r="J45" s="549">
        <v>5922671.0800000001</v>
      </c>
      <c r="K45" s="550"/>
      <c r="L45" s="123"/>
    </row>
    <row r="46" spans="1:12" ht="198.75" customHeight="1" x14ac:dyDescent="0.25">
      <c r="A46" s="543"/>
      <c r="B46" s="538" t="s">
        <v>1256</v>
      </c>
      <c r="C46" s="538"/>
      <c r="D46" s="536" t="s">
        <v>1257</v>
      </c>
      <c r="E46" s="551"/>
      <c r="F46" s="551"/>
      <c r="G46" s="551"/>
      <c r="H46" s="551"/>
      <c r="I46" s="537"/>
      <c r="J46" s="539">
        <v>23656835.120000001</v>
      </c>
      <c r="K46" s="540"/>
    </row>
    <row r="47" spans="1:12" ht="30" customHeight="1" x14ac:dyDescent="0.25">
      <c r="A47" s="543"/>
      <c r="B47" s="538" t="s">
        <v>1258</v>
      </c>
      <c r="C47" s="538"/>
      <c r="D47" s="538" t="s">
        <v>1259</v>
      </c>
      <c r="E47" s="538"/>
      <c r="F47" s="538"/>
      <c r="G47" s="538"/>
      <c r="H47" s="538"/>
      <c r="I47" s="538"/>
      <c r="J47" s="539">
        <f>383613.69+9128.17</f>
        <v>392741.86</v>
      </c>
      <c r="K47" s="540"/>
    </row>
    <row r="48" spans="1:12" ht="30" customHeight="1" x14ac:dyDescent="0.25">
      <c r="A48" s="543"/>
      <c r="B48" s="538" t="s">
        <v>1260</v>
      </c>
      <c r="C48" s="538"/>
      <c r="D48" s="538" t="s">
        <v>1261</v>
      </c>
      <c r="E48" s="538"/>
      <c r="F48" s="538"/>
      <c r="G48" s="538"/>
      <c r="H48" s="538"/>
      <c r="I48" s="538"/>
      <c r="J48" s="539">
        <v>10500000</v>
      </c>
      <c r="K48" s="540"/>
    </row>
    <row r="49" spans="1:12" ht="30" customHeight="1" x14ac:dyDescent="0.25">
      <c r="A49" s="543"/>
      <c r="B49" s="557" t="s">
        <v>1262</v>
      </c>
      <c r="C49" s="557"/>
      <c r="D49" s="538" t="s">
        <v>1263</v>
      </c>
      <c r="E49" s="538"/>
      <c r="F49" s="538"/>
      <c r="G49" s="538"/>
      <c r="H49" s="538"/>
      <c r="I49" s="538"/>
      <c r="J49" s="539">
        <v>608481</v>
      </c>
      <c r="K49" s="540"/>
    </row>
    <row r="50" spans="1:12" ht="30" customHeight="1" thickBot="1" x14ac:dyDescent="0.3">
      <c r="A50" s="544"/>
      <c r="B50" s="558"/>
      <c r="C50" s="558"/>
      <c r="D50" s="558"/>
      <c r="E50" s="558"/>
      <c r="F50" s="558"/>
      <c r="G50" s="558"/>
      <c r="H50" s="558"/>
      <c r="I50" s="558"/>
      <c r="J50" s="559">
        <f>J49+J48+J47+J46+J45+J44</f>
        <v>42735294.060000002</v>
      </c>
      <c r="K50" s="560"/>
    </row>
    <row r="51" spans="1:12" ht="15" customHeight="1" thickBot="1" x14ac:dyDescent="0.25">
      <c r="A51" s="541"/>
      <c r="B51" s="541"/>
      <c r="C51" s="541"/>
      <c r="D51" s="541"/>
      <c r="E51" s="541"/>
      <c r="F51" s="541"/>
      <c r="G51" s="541"/>
      <c r="H51" s="541"/>
      <c r="I51" s="541"/>
      <c r="J51" s="541"/>
      <c r="K51" s="541"/>
    </row>
    <row r="52" spans="1:12" ht="30" customHeight="1" x14ac:dyDescent="0.25">
      <c r="A52" s="542">
        <v>29</v>
      </c>
      <c r="B52" s="545" t="s">
        <v>1083</v>
      </c>
      <c r="C52" s="545"/>
      <c r="D52" s="545"/>
      <c r="E52" s="545"/>
      <c r="F52" s="545"/>
      <c r="G52" s="545"/>
      <c r="H52" s="545"/>
      <c r="I52" s="545"/>
      <c r="J52" s="545"/>
      <c r="K52" s="546"/>
    </row>
    <row r="53" spans="1:12" ht="42.75" customHeight="1" x14ac:dyDescent="0.2">
      <c r="A53" s="543"/>
      <c r="B53" s="547" t="s">
        <v>117</v>
      </c>
      <c r="C53" s="547"/>
      <c r="D53" s="547" t="s">
        <v>1084</v>
      </c>
      <c r="E53" s="547"/>
      <c r="F53" s="547" t="s">
        <v>929</v>
      </c>
      <c r="G53" s="547"/>
      <c r="H53" s="547" t="s">
        <v>1085</v>
      </c>
      <c r="I53" s="547"/>
      <c r="J53" s="547" t="s">
        <v>1086</v>
      </c>
      <c r="K53" s="548"/>
    </row>
    <row r="54" spans="1:12" ht="30" customHeight="1" x14ac:dyDescent="0.25">
      <c r="A54" s="543"/>
      <c r="B54" s="536" t="s">
        <v>1264</v>
      </c>
      <c r="C54" s="537"/>
      <c r="D54" s="529" t="s">
        <v>1265</v>
      </c>
      <c r="E54" s="529"/>
      <c r="F54" s="529" t="s">
        <v>962</v>
      </c>
      <c r="G54" s="529"/>
      <c r="H54" s="533">
        <v>300</v>
      </c>
      <c r="I54" s="533"/>
      <c r="J54" s="534">
        <v>2000000</v>
      </c>
      <c r="K54" s="535"/>
    </row>
    <row r="55" spans="1:12" ht="30" customHeight="1" x14ac:dyDescent="0.35">
      <c r="A55" s="543"/>
      <c r="B55" s="536" t="s">
        <v>1087</v>
      </c>
      <c r="C55" s="537"/>
      <c r="D55" s="529" t="s">
        <v>1265</v>
      </c>
      <c r="E55" s="529"/>
      <c r="F55" s="529" t="s">
        <v>1105</v>
      </c>
      <c r="G55" s="529"/>
      <c r="H55" s="533">
        <v>1</v>
      </c>
      <c r="I55" s="533"/>
      <c r="J55" s="529">
        <v>21</v>
      </c>
      <c r="K55" s="535"/>
      <c r="L55" s="123"/>
    </row>
    <row r="56" spans="1:12" ht="30" customHeight="1" thickBot="1" x14ac:dyDescent="0.25">
      <c r="A56" s="544"/>
      <c r="B56" s="528" t="s">
        <v>1328</v>
      </c>
      <c r="C56" s="528"/>
      <c r="D56" s="529" t="s">
        <v>1265</v>
      </c>
      <c r="E56" s="529"/>
      <c r="F56" s="530" t="s">
        <v>1329</v>
      </c>
      <c r="G56" s="530"/>
      <c r="H56" s="531">
        <v>6697328</v>
      </c>
      <c r="I56" s="531"/>
      <c r="J56" s="531" t="s">
        <v>1330</v>
      </c>
      <c r="K56" s="531"/>
    </row>
    <row r="57" spans="1:12" ht="15" customHeight="1" thickBot="1" x14ac:dyDescent="0.3">
      <c r="A57" s="532"/>
      <c r="B57" s="532"/>
      <c r="C57" s="532"/>
      <c r="D57" s="532"/>
      <c r="E57" s="532"/>
      <c r="F57" s="532"/>
      <c r="G57" s="532"/>
      <c r="H57" s="532"/>
      <c r="I57" s="532"/>
      <c r="J57" s="532"/>
      <c r="K57" s="532"/>
    </row>
    <row r="58" spans="1:12" ht="30" customHeight="1" thickBot="1" x14ac:dyDescent="0.25">
      <c r="A58" s="79">
        <v>30</v>
      </c>
      <c r="B58" s="230" t="s">
        <v>1092</v>
      </c>
      <c r="C58" s="230"/>
      <c r="D58" s="231" t="s">
        <v>1093</v>
      </c>
      <c r="E58" s="231"/>
      <c r="F58" s="231"/>
      <c r="G58" s="231"/>
      <c r="H58" s="231"/>
      <c r="I58" s="231"/>
      <c r="J58" s="231"/>
      <c r="K58" s="232"/>
    </row>
  </sheetData>
  <mergeCells count="124">
    <mergeCell ref="A1:K1"/>
    <mergeCell ref="B2:E2"/>
    <mergeCell ref="F2:K2"/>
    <mergeCell ref="A3:K3"/>
    <mergeCell ref="A4:K4"/>
    <mergeCell ref="B5:D5"/>
    <mergeCell ref="E5:K5"/>
    <mergeCell ref="A6:A7"/>
    <mergeCell ref="B6:D7"/>
    <mergeCell ref="E6:K6"/>
    <mergeCell ref="F7:H7"/>
    <mergeCell ref="J7:K7"/>
    <mergeCell ref="A8:A9"/>
    <mergeCell ref="B8:D9"/>
    <mergeCell ref="E8:K8"/>
    <mergeCell ref="F9:H9"/>
    <mergeCell ref="J9:K9"/>
    <mergeCell ref="B13:D13"/>
    <mergeCell ref="E13:K13"/>
    <mergeCell ref="B14:D14"/>
    <mergeCell ref="E14:K14"/>
    <mergeCell ref="A15:K15"/>
    <mergeCell ref="A16:K16"/>
    <mergeCell ref="B10:D10"/>
    <mergeCell ref="E10:K10"/>
    <mergeCell ref="B11:D11"/>
    <mergeCell ref="E11:K11"/>
    <mergeCell ref="B12:D12"/>
    <mergeCell ref="E12:K12"/>
    <mergeCell ref="A20:K20"/>
    <mergeCell ref="B21:C21"/>
    <mergeCell ref="D21:K21"/>
    <mergeCell ref="B22:C22"/>
    <mergeCell ref="D22:K22"/>
    <mergeCell ref="B23:C23"/>
    <mergeCell ref="D23:K23"/>
    <mergeCell ref="B17:C17"/>
    <mergeCell ref="D17:K17"/>
    <mergeCell ref="B18:C18"/>
    <mergeCell ref="D18:K18"/>
    <mergeCell ref="B19:C19"/>
    <mergeCell ref="D19:K19"/>
    <mergeCell ref="B27:C27"/>
    <mergeCell ref="D27:K27"/>
    <mergeCell ref="A28:K28"/>
    <mergeCell ref="B29:C29"/>
    <mergeCell ref="D29:K29"/>
    <mergeCell ref="B30:C30"/>
    <mergeCell ref="D30:K30"/>
    <mergeCell ref="B24:C24"/>
    <mergeCell ref="D24:K24"/>
    <mergeCell ref="B25:C25"/>
    <mergeCell ref="D25:K25"/>
    <mergeCell ref="B26:C26"/>
    <mergeCell ref="D26:K26"/>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J44:K44"/>
    <mergeCell ref="B45:C45"/>
    <mergeCell ref="D45:I45"/>
    <mergeCell ref="J45:K45"/>
    <mergeCell ref="B46:C46"/>
    <mergeCell ref="D46:I46"/>
    <mergeCell ref="J46:K46"/>
    <mergeCell ref="B39:C39"/>
    <mergeCell ref="B40:C40"/>
    <mergeCell ref="A41:K41"/>
    <mergeCell ref="A42:A50"/>
    <mergeCell ref="B42:K42"/>
    <mergeCell ref="B43:C43"/>
    <mergeCell ref="D43:I43"/>
    <mergeCell ref="J43:K43"/>
    <mergeCell ref="B44:C44"/>
    <mergeCell ref="D44:I44"/>
    <mergeCell ref="B49:C49"/>
    <mergeCell ref="D49:I49"/>
    <mergeCell ref="J49:K49"/>
    <mergeCell ref="B50:C50"/>
    <mergeCell ref="D50:I50"/>
    <mergeCell ref="J50:K50"/>
    <mergeCell ref="B47:C47"/>
    <mergeCell ref="D47:I47"/>
    <mergeCell ref="J47:K47"/>
    <mergeCell ref="B48:C48"/>
    <mergeCell ref="D48:I48"/>
    <mergeCell ref="J48:K48"/>
    <mergeCell ref="A51:K51"/>
    <mergeCell ref="A52:A56"/>
    <mergeCell ref="B52:K52"/>
    <mergeCell ref="B53:C53"/>
    <mergeCell ref="D53:E53"/>
    <mergeCell ref="F53:G53"/>
    <mergeCell ref="H53:I53"/>
    <mergeCell ref="J53:K53"/>
    <mergeCell ref="B54:C54"/>
    <mergeCell ref="D54:E54"/>
    <mergeCell ref="B58:C58"/>
    <mergeCell ref="D58:K58"/>
    <mergeCell ref="B56:C56"/>
    <mergeCell ref="D56:E56"/>
    <mergeCell ref="F56:G56"/>
    <mergeCell ref="H56:I56"/>
    <mergeCell ref="J56:K56"/>
    <mergeCell ref="A57:K57"/>
    <mergeCell ref="F54:G54"/>
    <mergeCell ref="H54:I54"/>
    <mergeCell ref="J54:K54"/>
    <mergeCell ref="B55:C55"/>
    <mergeCell ref="D55:E55"/>
    <mergeCell ref="F55:G55"/>
    <mergeCell ref="H55:I55"/>
    <mergeCell ref="J55:K55"/>
  </mergeCells>
  <conditionalFormatting sqref="F33:G33 J33:K33">
    <cfRule type="containsText" dxfId="11" priority="4" stopIfTrue="1" operator="containsText" text="wybierz">
      <formula>NOT(ISERROR(SEARCH("wybierz",F33)))</formula>
    </cfRule>
  </conditionalFormatting>
  <conditionalFormatting sqref="D22:D24">
    <cfRule type="containsText" dxfId="10" priority="3" stopIfTrue="1" operator="containsText" text="wybierz">
      <formula>NOT(ISERROR(SEARCH("wybierz",D22)))</formula>
    </cfRule>
  </conditionalFormatting>
  <conditionalFormatting sqref="D25">
    <cfRule type="containsText" dxfId="9" priority="2" stopIfTrue="1" operator="containsText" text="wybierz">
      <formula>NOT(ISERROR(SEARCH("wybierz",D25)))</formula>
    </cfRule>
  </conditionalFormatting>
  <conditionalFormatting sqref="D26">
    <cfRule type="containsText" dxfId="8" priority="1" stopIfTrue="1" operator="containsText" text="wybierz">
      <formula>NOT(ISERROR(SEARCH("wybierz",D26)))</formula>
    </cfRule>
  </conditionalFormatting>
  <dataValidations count="6">
    <dataValidation type="list" allowBlank="1" showInputMessage="1" showErrorMessage="1" prompt="wybierz Cel Tematyczny" sqref="D22:K22">
      <formula1>CT</formula1>
    </dataValidation>
    <dataValidation type="list" allowBlank="1" showInputMessage="1" showErrorMessage="1" prompt="wybierz fundusz" sqref="D21:K21">
      <formula1>fundusz</formula1>
    </dataValidation>
    <dataValidation type="list" allowBlank="1" showInputMessage="1" showErrorMessage="1" prompt="wybierz narzędzie PP" sqref="D19:K19">
      <formula1>narzedzia_PP_cale</formula1>
    </dataValidation>
    <dataValidation allowBlank="1" showInputMessage="1" showErrorMessage="1" prompt="zgodnie z właściwym PO" sqref="E11:K13"/>
    <dataValidation type="list" allowBlank="1" showInputMessage="1" showErrorMessage="1" prompt="wybierz PI z listy" sqref="D23:K23">
      <formula1>PI</formula1>
    </dataValidation>
    <dataValidation type="list" allowBlank="1" showInputMessage="1" showErrorMessage="1" prompt="wybierz Program z listy" sqref="E10:K10">
      <formula1>Programy</formula1>
    </dataValidation>
  </dataValidations>
  <pageMargins left="0.7" right="0.7" top="0.75" bottom="0.75" header="0.3" footer="0.3"/>
  <pageSetup paperSize="9" scale="36" fitToHeight="0" orientation="portrait" r:id="rId1"/>
  <rowBreaks count="1" manualBreakCount="1">
    <brk id="32" max="1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7" tint="-0.249977111117893"/>
  </sheetPr>
  <dimension ref="A1:K47"/>
  <sheetViews>
    <sheetView view="pageBreakPreview" zoomScale="75" zoomScaleNormal="100" zoomScaleSheetLayoutView="75" workbookViewId="0">
      <selection activeCell="F3" sqref="F3"/>
    </sheetView>
  </sheetViews>
  <sheetFormatPr defaultRowHeight="12.75" x14ac:dyDescent="0.2"/>
  <cols>
    <col min="1" max="1" width="5.140625" style="2"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372" t="s">
        <v>7</v>
      </c>
      <c r="B1" s="373"/>
      <c r="C1" s="373"/>
      <c r="D1" s="373"/>
      <c r="E1" s="374"/>
    </row>
    <row r="2" spans="1:6" ht="42.75" customHeight="1" x14ac:dyDescent="0.4">
      <c r="A2" s="375">
        <v>1</v>
      </c>
      <c r="B2" s="36" t="s">
        <v>166</v>
      </c>
      <c r="C2" s="377" t="s">
        <v>1234</v>
      </c>
      <c r="D2" s="378"/>
      <c r="E2" s="379"/>
      <c r="F2" s="25"/>
    </row>
    <row r="3" spans="1:6" ht="40.5" customHeight="1" thickBot="1" x14ac:dyDescent="0.25">
      <c r="A3" s="376"/>
      <c r="B3" s="37" t="s">
        <v>167</v>
      </c>
      <c r="C3" s="380" t="s">
        <v>1241</v>
      </c>
      <c r="D3" s="381"/>
      <c r="E3" s="382"/>
    </row>
    <row r="4" spans="1:6" ht="15" customHeight="1" thickBot="1" x14ac:dyDescent="0.25">
      <c r="A4" s="383"/>
      <c r="B4" s="383"/>
      <c r="C4" s="383"/>
      <c r="D4" s="383"/>
      <c r="E4" s="383"/>
    </row>
    <row r="5" spans="1:6" ht="24.95" customHeight="1" thickBot="1" x14ac:dyDescent="0.25">
      <c r="A5" s="38">
        <v>2</v>
      </c>
      <c r="B5" s="367" t="s">
        <v>118</v>
      </c>
      <c r="C5" s="368"/>
      <c r="D5" s="368"/>
      <c r="E5" s="369"/>
    </row>
    <row r="6" spans="1:6" ht="60.75" customHeight="1" x14ac:dyDescent="0.2">
      <c r="A6" s="39" t="s">
        <v>120</v>
      </c>
      <c r="B6" s="47" t="s">
        <v>147</v>
      </c>
      <c r="C6" s="47" t="s">
        <v>165</v>
      </c>
      <c r="D6" s="47" t="s">
        <v>148</v>
      </c>
      <c r="E6" s="48" t="s">
        <v>119</v>
      </c>
    </row>
    <row r="7" spans="1:6" ht="136.5" customHeight="1" x14ac:dyDescent="0.2">
      <c r="A7" s="41">
        <v>1</v>
      </c>
      <c r="B7" s="151" t="s">
        <v>987</v>
      </c>
      <c r="C7" s="33" t="s">
        <v>1029</v>
      </c>
      <c r="D7" s="151" t="s">
        <v>995</v>
      </c>
      <c r="E7" s="151" t="s">
        <v>967</v>
      </c>
    </row>
    <row r="8" spans="1:6" ht="269.25" customHeight="1" x14ac:dyDescent="0.2">
      <c r="A8" s="41">
        <v>2</v>
      </c>
      <c r="B8" s="151" t="s">
        <v>985</v>
      </c>
      <c r="C8" s="56" t="s">
        <v>966</v>
      </c>
      <c r="D8" s="42" t="s">
        <v>995</v>
      </c>
      <c r="E8" s="151" t="s">
        <v>1025</v>
      </c>
    </row>
    <row r="9" spans="1:6" ht="130.5" customHeight="1" x14ac:dyDescent="0.2">
      <c r="A9" s="45">
        <v>3</v>
      </c>
      <c r="B9" s="151" t="s">
        <v>986</v>
      </c>
      <c r="C9" s="56" t="s">
        <v>971</v>
      </c>
      <c r="D9" s="151" t="s">
        <v>970</v>
      </c>
      <c r="E9" s="151" t="s">
        <v>1368</v>
      </c>
    </row>
    <row r="10" spans="1:6" ht="240.75" customHeight="1" x14ac:dyDescent="0.2">
      <c r="A10" s="45">
        <v>4</v>
      </c>
      <c r="B10" s="151" t="s">
        <v>988</v>
      </c>
      <c r="C10" s="56" t="s">
        <v>974</v>
      </c>
      <c r="D10" s="151" t="s">
        <v>970</v>
      </c>
      <c r="E10" s="151" t="s">
        <v>976</v>
      </c>
    </row>
    <row r="11" spans="1:6" ht="224.25" customHeight="1" x14ac:dyDescent="0.2">
      <c r="A11" s="45">
        <v>5</v>
      </c>
      <c r="B11" s="151" t="s">
        <v>989</v>
      </c>
      <c r="C11" s="33" t="s">
        <v>1030</v>
      </c>
      <c r="D11" s="151" t="s">
        <v>970</v>
      </c>
      <c r="E11" s="151" t="s">
        <v>1032</v>
      </c>
    </row>
    <row r="12" spans="1:6" ht="237.75" customHeight="1" x14ac:dyDescent="0.2">
      <c r="A12" s="45">
        <v>6</v>
      </c>
      <c r="B12" s="151" t="s">
        <v>990</v>
      </c>
      <c r="C12" s="33" t="s">
        <v>1031</v>
      </c>
      <c r="D12" s="151" t="s">
        <v>970</v>
      </c>
      <c r="E12" s="151" t="s">
        <v>1033</v>
      </c>
    </row>
    <row r="13" spans="1:6" ht="218.25" customHeight="1" x14ac:dyDescent="0.2">
      <c r="A13" s="45">
        <v>7</v>
      </c>
      <c r="B13" s="151" t="s">
        <v>991</v>
      </c>
      <c r="C13" s="56" t="s">
        <v>972</v>
      </c>
      <c r="D13" s="151" t="s">
        <v>970</v>
      </c>
      <c r="E13" s="151" t="s">
        <v>977</v>
      </c>
    </row>
    <row r="14" spans="1:6" ht="199.5" customHeight="1" x14ac:dyDescent="0.2">
      <c r="A14" s="45">
        <v>8</v>
      </c>
      <c r="B14" s="151" t="s">
        <v>993</v>
      </c>
      <c r="C14" s="33" t="s">
        <v>973</v>
      </c>
      <c r="D14" s="151" t="s">
        <v>970</v>
      </c>
      <c r="E14" s="151" t="s">
        <v>1034</v>
      </c>
    </row>
    <row r="15" spans="1:6" ht="360" customHeight="1" x14ac:dyDescent="0.2">
      <c r="A15" s="45">
        <v>9</v>
      </c>
      <c r="B15" s="151" t="s">
        <v>994</v>
      </c>
      <c r="C15" s="56" t="s">
        <v>975</v>
      </c>
      <c r="D15" s="151" t="s">
        <v>970</v>
      </c>
      <c r="E15" s="151" t="s">
        <v>978</v>
      </c>
    </row>
    <row r="16" spans="1:6" ht="406.5" customHeight="1" x14ac:dyDescent="0.2">
      <c r="A16" s="45">
        <v>10</v>
      </c>
      <c r="B16" s="151" t="s">
        <v>1021</v>
      </c>
      <c r="C16" s="56" t="s">
        <v>979</v>
      </c>
      <c r="D16" s="151" t="s">
        <v>970</v>
      </c>
      <c r="E16" s="151" t="s">
        <v>980</v>
      </c>
    </row>
    <row r="17" spans="1:11" ht="405.75" customHeight="1" x14ac:dyDescent="0.2">
      <c r="A17" s="45">
        <v>11</v>
      </c>
      <c r="B17" s="151" t="s">
        <v>1020</v>
      </c>
      <c r="C17" s="56" t="s">
        <v>981</v>
      </c>
      <c r="D17" s="151" t="s">
        <v>970</v>
      </c>
      <c r="E17" s="151" t="s">
        <v>982</v>
      </c>
      <c r="K17" s="64" t="s">
        <v>1019</v>
      </c>
    </row>
    <row r="18" spans="1:11" ht="327" customHeight="1" x14ac:dyDescent="0.2">
      <c r="A18" s="45">
        <v>12</v>
      </c>
      <c r="B18" s="151" t="s">
        <v>1027</v>
      </c>
      <c r="C18" s="33" t="s">
        <v>1035</v>
      </c>
      <c r="D18" s="151" t="s">
        <v>970</v>
      </c>
      <c r="E18" s="151" t="s">
        <v>1028</v>
      </c>
    </row>
    <row r="19" spans="1:11" ht="106.5" customHeight="1" thickBot="1" x14ac:dyDescent="0.25">
      <c r="A19" s="45">
        <v>13</v>
      </c>
      <c r="B19" s="49" t="s">
        <v>992</v>
      </c>
      <c r="C19" s="57" t="s">
        <v>983</v>
      </c>
      <c r="D19" s="49" t="s">
        <v>970</v>
      </c>
      <c r="E19" s="49" t="s">
        <v>984</v>
      </c>
    </row>
    <row r="20" spans="1:11" ht="41.25" customHeight="1" x14ac:dyDescent="0.2">
      <c r="A20" s="50"/>
      <c r="B20" s="51"/>
      <c r="C20" s="58"/>
      <c r="D20" s="52"/>
      <c r="E20" s="51"/>
    </row>
    <row r="21" spans="1:11" ht="15" customHeight="1" thickBot="1" x14ac:dyDescent="0.25">
      <c r="A21" s="366"/>
      <c r="B21" s="366"/>
      <c r="C21" s="366"/>
      <c r="D21" s="366"/>
      <c r="E21" s="366"/>
    </row>
    <row r="22" spans="1:11" ht="24.95" customHeight="1" thickBot="1" x14ac:dyDescent="0.25">
      <c r="A22" s="149">
        <v>3</v>
      </c>
      <c r="B22" s="367" t="s">
        <v>121</v>
      </c>
      <c r="C22" s="368"/>
      <c r="D22" s="368"/>
      <c r="E22" s="369"/>
    </row>
    <row r="23" spans="1:11" ht="30" customHeight="1" x14ac:dyDescent="0.2">
      <c r="A23" s="39" t="s">
        <v>120</v>
      </c>
      <c r="B23" s="370" t="s">
        <v>165</v>
      </c>
      <c r="C23" s="370"/>
      <c r="D23" s="150" t="s">
        <v>148</v>
      </c>
      <c r="E23" s="40" t="s">
        <v>122</v>
      </c>
    </row>
    <row r="24" spans="1:11" ht="121.5" customHeight="1" x14ac:dyDescent="0.35">
      <c r="A24" s="41">
        <v>1</v>
      </c>
      <c r="B24" s="371" t="s">
        <v>1365</v>
      </c>
      <c r="C24" s="371"/>
      <c r="D24" s="42" t="s">
        <v>995</v>
      </c>
      <c r="E24" s="43" t="s">
        <v>968</v>
      </c>
      <c r="F24" s="24"/>
    </row>
    <row r="25" spans="1:11" ht="44.25" customHeight="1" x14ac:dyDescent="0.2">
      <c r="A25" s="41">
        <v>2</v>
      </c>
      <c r="B25" s="371" t="s">
        <v>963</v>
      </c>
      <c r="C25" s="371"/>
      <c r="D25" s="42" t="s">
        <v>995</v>
      </c>
      <c r="E25" s="43" t="s">
        <v>964</v>
      </c>
    </row>
    <row r="26" spans="1:11" ht="132.75" customHeight="1" x14ac:dyDescent="0.2">
      <c r="A26" s="41"/>
      <c r="B26" s="364" t="s">
        <v>1366</v>
      </c>
      <c r="C26" s="228"/>
      <c r="D26" s="42" t="s">
        <v>995</v>
      </c>
      <c r="E26" s="43" t="s">
        <v>969</v>
      </c>
    </row>
    <row r="27" spans="1:11" ht="42.75" customHeight="1" x14ac:dyDescent="0.2">
      <c r="A27" s="41">
        <v>3</v>
      </c>
      <c r="B27" s="364" t="s">
        <v>1367</v>
      </c>
      <c r="C27" s="365"/>
      <c r="D27" s="42" t="s">
        <v>995</v>
      </c>
      <c r="E27" s="43" t="s">
        <v>965</v>
      </c>
    </row>
    <row r="28" spans="1:11" ht="99.75" customHeight="1" x14ac:dyDescent="0.2">
      <c r="A28" s="45">
        <v>4</v>
      </c>
      <c r="B28" s="364" t="s">
        <v>1022</v>
      </c>
      <c r="C28" s="228"/>
      <c r="D28" s="151" t="s">
        <v>1024</v>
      </c>
      <c r="E28" s="46" t="s">
        <v>1023</v>
      </c>
    </row>
    <row r="29" spans="1:11" ht="30" customHeight="1" x14ac:dyDescent="0.2"/>
    <row r="30" spans="1:11" ht="30" customHeight="1" x14ac:dyDescent="0.2"/>
    <row r="31" spans="1:11" ht="30" customHeight="1" x14ac:dyDescent="0.2"/>
    <row r="32" spans="1:11" s="2" customFormat="1" ht="30" customHeight="1" x14ac:dyDescent="0.2">
      <c r="B32" s="1"/>
      <c r="C32" s="1"/>
      <c r="D32" s="1"/>
      <c r="E32" s="1"/>
      <c r="F32" s="1"/>
    </row>
    <row r="33" spans="2:6" s="2" customFormat="1" ht="30" customHeight="1" x14ac:dyDescent="0.2">
      <c r="B33" s="1"/>
      <c r="C33" s="1"/>
      <c r="D33" s="1"/>
      <c r="E33" s="1"/>
      <c r="F33" s="1"/>
    </row>
    <row r="34" spans="2:6" s="2" customFormat="1" ht="30" customHeight="1" x14ac:dyDescent="0.2">
      <c r="B34" s="1"/>
      <c r="C34" s="1"/>
      <c r="D34" s="1"/>
      <c r="E34" s="1"/>
      <c r="F34" s="1"/>
    </row>
    <row r="35" spans="2:6" s="2" customFormat="1" ht="30" customHeight="1" x14ac:dyDescent="0.2">
      <c r="B35" s="1"/>
      <c r="C35" s="1"/>
      <c r="D35" s="1"/>
      <c r="E35" s="1"/>
      <c r="F35" s="1"/>
    </row>
    <row r="36" spans="2:6" s="2" customFormat="1" ht="30" customHeight="1" x14ac:dyDescent="0.2">
      <c r="B36" s="1"/>
      <c r="C36" s="1"/>
      <c r="D36" s="1"/>
      <c r="E36" s="1"/>
      <c r="F36" s="1"/>
    </row>
    <row r="37" spans="2:6" s="2" customFormat="1" ht="30" customHeight="1" x14ac:dyDescent="0.2">
      <c r="B37" s="1"/>
      <c r="C37" s="1"/>
      <c r="D37" s="1"/>
      <c r="E37" s="1"/>
      <c r="F37" s="1"/>
    </row>
    <row r="38" spans="2:6" s="2" customFormat="1" ht="30" customHeight="1" x14ac:dyDescent="0.2">
      <c r="B38" s="1"/>
      <c r="C38" s="1"/>
      <c r="D38" s="1"/>
      <c r="E38" s="1"/>
      <c r="F38" s="1"/>
    </row>
    <row r="39" spans="2:6" s="2" customFormat="1" ht="30" customHeight="1" x14ac:dyDescent="0.2">
      <c r="B39" s="1"/>
      <c r="C39" s="1"/>
      <c r="D39" s="1"/>
      <c r="E39" s="1"/>
      <c r="F39" s="1"/>
    </row>
    <row r="40" spans="2:6" s="2" customFormat="1" ht="30" customHeight="1" x14ac:dyDescent="0.2">
      <c r="B40" s="1"/>
      <c r="C40" s="1"/>
      <c r="D40" s="1"/>
      <c r="E40" s="1"/>
      <c r="F40" s="1"/>
    </row>
    <row r="41" spans="2:6" s="2" customFormat="1" ht="30" customHeight="1" x14ac:dyDescent="0.2">
      <c r="B41" s="1"/>
      <c r="C41" s="1"/>
      <c r="D41" s="1"/>
      <c r="E41" s="1"/>
      <c r="F41" s="1"/>
    </row>
    <row r="42" spans="2:6" s="2" customFormat="1" ht="30" customHeight="1" x14ac:dyDescent="0.2">
      <c r="B42" s="1"/>
      <c r="C42" s="1"/>
      <c r="D42" s="1"/>
      <c r="E42" s="1"/>
      <c r="F42" s="1"/>
    </row>
    <row r="43" spans="2:6" s="2" customFormat="1" ht="30" customHeight="1" x14ac:dyDescent="0.2">
      <c r="B43" s="1"/>
      <c r="C43" s="1"/>
      <c r="D43" s="1"/>
      <c r="E43" s="1"/>
      <c r="F43" s="1"/>
    </row>
    <row r="44" spans="2:6" s="2" customFormat="1" ht="30" customHeight="1" x14ac:dyDescent="0.2">
      <c r="B44" s="1"/>
      <c r="C44" s="1"/>
      <c r="D44" s="1"/>
      <c r="E44" s="1"/>
      <c r="F44" s="1"/>
    </row>
    <row r="45" spans="2:6" s="2" customFormat="1" ht="30" customHeight="1" x14ac:dyDescent="0.2">
      <c r="B45" s="1"/>
      <c r="C45" s="1"/>
      <c r="D45" s="1"/>
      <c r="E45" s="1"/>
      <c r="F45" s="1"/>
    </row>
    <row r="46" spans="2:6" s="2" customFormat="1" ht="30" customHeight="1" x14ac:dyDescent="0.2">
      <c r="B46" s="1"/>
      <c r="C46" s="1"/>
      <c r="D46" s="1"/>
      <c r="E46" s="1"/>
      <c r="F46" s="1"/>
    </row>
    <row r="47" spans="2:6" s="2" customFormat="1" ht="30" customHeight="1" x14ac:dyDescent="0.2">
      <c r="B47" s="1"/>
      <c r="C47" s="1"/>
      <c r="D47" s="1"/>
      <c r="E47" s="1"/>
      <c r="F47" s="1"/>
    </row>
  </sheetData>
  <mergeCells count="14">
    <mergeCell ref="B27:C27"/>
    <mergeCell ref="B28:C28"/>
    <mergeCell ref="A21:E21"/>
    <mergeCell ref="B22:E22"/>
    <mergeCell ref="B23:C23"/>
    <mergeCell ref="B24:C24"/>
    <mergeCell ref="B25:C25"/>
    <mergeCell ref="B26:C26"/>
    <mergeCell ref="B5:E5"/>
    <mergeCell ref="A1:E1"/>
    <mergeCell ref="A2:A3"/>
    <mergeCell ref="C2:E2"/>
    <mergeCell ref="C3:E3"/>
    <mergeCell ref="A4:E4"/>
  </mergeCells>
  <pageMargins left="0.7" right="0.7" top="0.75" bottom="0.75" header="0.3" footer="0.3"/>
  <pageSetup paperSize="9" orientation="landscape" horizontalDpi="300" verticalDpi="300" r:id="rId1"/>
  <rowBreaks count="1" manualBreakCount="1">
    <brk id="2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Zakresy nazwane</vt:lpstr>
      </vt:variant>
      <vt:variant>
        <vt:i4>36</vt:i4>
      </vt:variant>
    </vt:vector>
  </HeadingPairs>
  <TitlesOfParts>
    <vt:vector size="51" baseType="lpstr">
      <vt:lpstr>Informacje ogólne</vt:lpstr>
      <vt:lpstr>Projekt RPO WPK.6.P.1 Prz OK</vt:lpstr>
      <vt:lpstr>Kryteria 9a RPO WPK.6.P.1</vt:lpstr>
      <vt:lpstr>Projekt RPO WPK.6.P.2 Tg OK</vt:lpstr>
      <vt:lpstr>Kryteria 9a RPO WPK.6.P.2</vt:lpstr>
      <vt:lpstr>Projekt RPO WPK.6.P.3 Kr OK</vt:lpstr>
      <vt:lpstr>Kryteria 9a RPO WPK.6.P.3</vt:lpstr>
      <vt:lpstr>Projekt RPO WPK.6.P.4 Rz1 OK</vt:lpstr>
      <vt:lpstr>Kryteria 9a RPO WPK.6.P.4</vt:lpstr>
      <vt:lpstr>Projekt RPO WPK.6.P.5 Rz2 OK</vt:lpstr>
      <vt:lpstr>Kryteria 9a RPO WPK.6.P.5</vt:lpstr>
      <vt:lpstr>Projekt RPO WPK.6.P.6 Pł OK</vt:lpstr>
      <vt:lpstr>Kryteria 9a RPO WPK.6.P.6</vt:lpstr>
      <vt:lpstr>Planowane działania</vt:lpstr>
      <vt:lpstr>ZAŁ. 1</vt:lpstr>
      <vt:lpstr>CT</vt:lpstr>
      <vt:lpstr>narzedzia_PP_cale</vt:lpstr>
      <vt:lpstr>'Informacje ogólne'!Obszar_wydruku</vt:lpstr>
      <vt:lpstr>'Kryteria 9a RPO WPK.6.P.1'!Obszar_wydruku</vt:lpstr>
      <vt:lpstr>'Kryteria 9a RPO WPK.6.P.2'!Obszar_wydruku</vt:lpstr>
      <vt:lpstr>'Kryteria 9a RPO WPK.6.P.3'!Obszar_wydruku</vt:lpstr>
      <vt:lpstr>'Kryteria 9a RPO WPK.6.P.4'!Obszar_wydruku</vt:lpstr>
      <vt:lpstr>'Kryteria 9a RPO WPK.6.P.5'!Obszar_wydruku</vt:lpstr>
      <vt:lpstr>'Kryteria 9a RPO WPK.6.P.6'!Obszar_wydruku</vt:lpstr>
      <vt:lpstr>'Planowane działania'!Obszar_wydruku</vt:lpstr>
      <vt:lpstr>'Projekt RPO WPK.6.P.1 Prz OK'!Obszar_wydruku</vt:lpstr>
      <vt:lpstr>'Projekt RPO WPK.6.P.2 Tg OK'!Obszar_wydruku</vt:lpstr>
      <vt:lpstr>'Projekt RPO WPK.6.P.4 Rz1 OK'!Obszar_wydruku</vt:lpstr>
      <vt:lpstr>'Projekt RPO WPK.6.P.5 Rz2 OK'!Obszar_wydruku</vt:lpstr>
      <vt:lpstr>'Projekt RPO WPK.6.P.6 Pł OK'!Obszar_wydruku</vt:lpstr>
      <vt:lpstr>'ZAŁ. 1'!Obszar_wydruku</vt:lpstr>
      <vt:lpstr>PI</vt:lpstr>
      <vt:lpstr>'Projekt RPO WPK.6.P.2 Tg OK'!Print_Area_0</vt:lpstr>
      <vt:lpstr>'Projekt RPO WPK.6.P.2 Tg OK'!Print_Area_0_0</vt:lpstr>
      <vt:lpstr>'Projekt RPO WPK.6.P.2 Tg OK'!Print_Area_0_0_0</vt:lpstr>
      <vt:lpstr>'Projekt RPO WPK.6.P.2 Tg OK'!Print_Area_0_0_0_0</vt:lpstr>
      <vt:lpstr>'Projekt RPO WPK.6.P.2 Tg OK'!Print_Area_0_0_0_0_0</vt:lpstr>
      <vt:lpstr>'Projekt RPO WPK.6.P.2 Tg OK'!Print_Area_0_0_0_0_0_0</vt:lpstr>
      <vt:lpstr>'Projekt RPO WPK.6.P.2 Tg OK'!Print_Area_0_0_0_0_0_0_0</vt:lpstr>
      <vt:lpstr>'Projekt RPO WPK.6.P.2 Tg OK'!Print_Area_0_0_0_0_0_0_0_0</vt:lpstr>
      <vt:lpstr>'Projekt RPO WPK.6.P.2 Tg OK'!Print_Area_0_0_0_0_0_0_0_0_0</vt:lpstr>
      <vt:lpstr>'Projekt RPO WPK.6.P.2 Tg OK'!Print_Area_0_0_0_0_0_0_0_0_0_0</vt:lpstr>
      <vt:lpstr>'Projekt RPO WPK.6.P.2 Tg OK'!Print_Area_0_0_0_0_0_0_0_0_0_0_0</vt:lpstr>
      <vt:lpstr>'Projekt RPO WPK.6.P.2 Tg OK'!Print_Area_0_0_0_0_0_0_0_0_0_0_0_0</vt:lpstr>
      <vt:lpstr>'Projekt RPO WPK.6.P.2 Tg OK'!Print_Area_0_0_0_0_0_0_0_0_0_0_0_0_0</vt:lpstr>
      <vt:lpstr>'Projekt RPO WPK.6.P.2 Tg OK'!Print_Area_1</vt:lpstr>
      <vt:lpstr>Programy</vt:lpstr>
      <vt:lpstr>skroty_PI</vt:lpstr>
      <vt:lpstr>skroty_PP</vt:lpstr>
      <vt:lpstr>terytPowiaty</vt:lpstr>
      <vt:lpstr>'Projekt RPO WPK.6.P.2 Tg OK'!Tg</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lastPrinted>2016-11-30T12:49:31Z</cp:lastPrinted>
  <dcterms:created xsi:type="dcterms:W3CDTF">2016-03-29T09:23:06Z</dcterms:created>
  <dcterms:modified xsi:type="dcterms:W3CDTF">2017-02-02T14:59:38Z</dcterms:modified>
</cp:coreProperties>
</file>